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05" windowWidth="20115" windowHeight="6285" firstSheet="1" activeTab="7"/>
  </bookViews>
  <sheets>
    <sheet name="foxz" sheetId="9" state="veryHidden" r:id="rId1"/>
    <sheet name="tong hop" sheetId="1" r:id="rId2"/>
    <sheet name="CN.NN.DV" sheetId="2" r:id="rId3"/>
    <sheet name="VHXH" sheetId="3" r:id="rId4"/>
    <sheet name="Mtruong" sheetId="4" r:id="rId5"/>
    <sheet name="PTDN" sheetId="5" r:id="rId6"/>
    <sheet name="FDI" sheetId="6" r:id="rId7"/>
    <sheet name="Quy hoach" sheetId="7" r:id="rId8"/>
    <sheet name="Sheet1" sheetId="8" r:id="rId9"/>
  </sheets>
  <externalReferences>
    <externalReference r:id="rId10"/>
  </externalReferences>
  <definedNames>
    <definedName name="_xlnm.Print_Titles" localSheetId="2">CN.NN.DV!$6:$7</definedName>
    <definedName name="_xlnm.Print_Titles" localSheetId="6">FDI!$5:$6</definedName>
    <definedName name="_xlnm.Print_Titles" localSheetId="5">PTDN!$5:$6</definedName>
    <definedName name="_xlnm.Print_Titles" localSheetId="7">'Quy hoach'!$5:$7</definedName>
    <definedName name="_xlnm.Print_Titles" localSheetId="1">'tong hop'!$5:$6</definedName>
    <definedName name="_xlnm.Print_Titles" localSheetId="3">VHXH!$5:$6</definedName>
  </definedNames>
  <calcPr calcId="144525"/>
</workbook>
</file>

<file path=xl/calcChain.xml><?xml version="1.0" encoding="utf-8"?>
<calcChain xmlns="http://schemas.openxmlformats.org/spreadsheetml/2006/main">
  <c r="U16" i="2" l="1"/>
  <c r="U15" i="2"/>
  <c r="U14" i="2"/>
  <c r="U13" i="2"/>
  <c r="J11" i="2" l="1"/>
  <c r="M52" i="3" l="1"/>
  <c r="L20" i="4" l="1"/>
  <c r="G20" i="4"/>
  <c r="N28" i="1" l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N45" i="1"/>
  <c r="N46" i="1"/>
  <c r="N47" i="1"/>
  <c r="N48" i="1"/>
  <c r="N49" i="1"/>
  <c r="N50" i="1"/>
  <c r="N51" i="1"/>
  <c r="N52" i="1"/>
  <c r="N27" i="1"/>
  <c r="L18" i="1"/>
  <c r="D25" i="1" l="1"/>
  <c r="D24" i="1"/>
  <c r="D13" i="1"/>
  <c r="H41" i="3" l="1"/>
  <c r="M41" i="3"/>
  <c r="U117" i="2" l="1"/>
  <c r="G30" i="3"/>
  <c r="M26" i="3" l="1"/>
  <c r="H26" i="3"/>
  <c r="W121" i="2" l="1"/>
  <c r="V21" i="1" l="1"/>
  <c r="F52" i="1" l="1"/>
  <c r="H23" i="3" l="1"/>
  <c r="M52" i="1" l="1"/>
  <c r="AD27" i="1"/>
  <c r="AC27" i="1"/>
  <c r="AA27" i="1" l="1"/>
  <c r="Z27" i="1"/>
  <c r="Y27" i="1" l="1"/>
  <c r="U116" i="2" l="1"/>
  <c r="U121" i="2"/>
  <c r="V13" i="2"/>
  <c r="V11" i="2"/>
  <c r="K26" i="1" l="1"/>
  <c r="H52" i="1" l="1"/>
  <c r="W33" i="1" l="1"/>
  <c r="W34" i="1" s="1"/>
  <c r="V33" i="1"/>
  <c r="V34" i="1" s="1"/>
  <c r="U11" i="2" l="1"/>
  <c r="E11" i="1" l="1"/>
  <c r="E10" i="1"/>
  <c r="M94" i="2" l="1"/>
  <c r="I11" i="5" l="1"/>
  <c r="I12" i="5"/>
  <c r="I14" i="5"/>
  <c r="I18" i="5"/>
  <c r="I19" i="5"/>
  <c r="I21" i="5"/>
  <c r="I22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40" i="5"/>
  <c r="I42" i="5"/>
  <c r="I44" i="5"/>
  <c r="I45" i="5"/>
  <c r="I46" i="5"/>
  <c r="I47" i="5"/>
  <c r="I48" i="5"/>
  <c r="I49" i="5"/>
  <c r="I54" i="5"/>
  <c r="I55" i="5"/>
  <c r="I56" i="5"/>
  <c r="G11" i="5"/>
  <c r="G12" i="5"/>
  <c r="G14" i="5"/>
  <c r="G18" i="5"/>
  <c r="G19" i="5"/>
  <c r="G21" i="5"/>
  <c r="G22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40" i="5"/>
  <c r="G42" i="5"/>
  <c r="G43" i="5"/>
  <c r="G44" i="5"/>
  <c r="G45" i="5"/>
  <c r="G46" i="5"/>
  <c r="G47" i="5"/>
  <c r="G48" i="5"/>
  <c r="G49" i="5"/>
  <c r="G54" i="5"/>
  <c r="G55" i="5"/>
  <c r="G56" i="5"/>
  <c r="E41" i="1" l="1"/>
  <c r="N41" i="1" s="1"/>
  <c r="F32" i="1" l="1"/>
  <c r="M32" i="1" l="1"/>
  <c r="M34" i="1"/>
  <c r="M35" i="1"/>
  <c r="M36" i="1"/>
  <c r="M42" i="1"/>
  <c r="M49" i="1"/>
  <c r="H15" i="1"/>
  <c r="H16" i="1"/>
  <c r="H20" i="1"/>
  <c r="H22" i="1"/>
  <c r="H27" i="1"/>
  <c r="H28" i="1"/>
  <c r="H29" i="1"/>
  <c r="H30" i="1"/>
  <c r="H31" i="1"/>
  <c r="H32" i="1"/>
  <c r="H34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M65" i="2" l="1"/>
  <c r="M66" i="2"/>
  <c r="M67" i="2"/>
  <c r="M68" i="2"/>
  <c r="M69" i="2"/>
  <c r="M71" i="2"/>
  <c r="M59" i="2"/>
  <c r="M58" i="2"/>
  <c r="M118" i="2"/>
  <c r="M119" i="2"/>
  <c r="M117" i="2"/>
  <c r="M14" i="4" l="1"/>
  <c r="M15" i="4"/>
  <c r="M16" i="4"/>
  <c r="M17" i="4"/>
  <c r="M18" i="4"/>
  <c r="M19" i="4"/>
  <c r="M20" i="4"/>
  <c r="H14" i="4"/>
  <c r="H15" i="4"/>
  <c r="H16" i="4"/>
  <c r="H17" i="4"/>
  <c r="H18" i="4"/>
  <c r="H19" i="4"/>
  <c r="H20" i="4"/>
  <c r="M60" i="3" l="1"/>
  <c r="F76" i="3"/>
  <c r="E76" i="3"/>
  <c r="D76" i="3"/>
  <c r="M15" i="3"/>
  <c r="M16" i="3"/>
  <c r="M18" i="3"/>
  <c r="M19" i="3"/>
  <c r="M20" i="3"/>
  <c r="M21" i="3"/>
  <c r="M22" i="3"/>
  <c r="M25" i="3"/>
  <c r="M27" i="3"/>
  <c r="M28" i="3"/>
  <c r="M29" i="3"/>
  <c r="M30" i="3"/>
  <c r="M32" i="3"/>
  <c r="M34" i="3"/>
  <c r="M35" i="3"/>
  <c r="M36" i="3"/>
  <c r="M37" i="3"/>
  <c r="M38" i="3"/>
  <c r="M39" i="3"/>
  <c r="M40" i="3"/>
  <c r="M42" i="3"/>
  <c r="M43" i="3"/>
  <c r="M44" i="3"/>
  <c r="M45" i="3"/>
  <c r="M46" i="3"/>
  <c r="M47" i="3"/>
  <c r="M50" i="3"/>
  <c r="M51" i="3"/>
  <c r="M53" i="3"/>
  <c r="M54" i="3"/>
  <c r="M57" i="3"/>
  <c r="M59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6" i="3"/>
  <c r="M77" i="3"/>
  <c r="M78" i="3"/>
  <c r="M79" i="3"/>
  <c r="M80" i="3"/>
  <c r="M81" i="3"/>
  <c r="M83" i="3"/>
  <c r="M84" i="3"/>
  <c r="M85" i="3"/>
  <c r="M10" i="3"/>
  <c r="M11" i="3"/>
  <c r="M12" i="3"/>
  <c r="M13" i="3"/>
  <c r="M9" i="3"/>
  <c r="M51" i="1" l="1"/>
  <c r="H54" i="3" l="1"/>
  <c r="H57" i="3"/>
  <c r="H51" i="3"/>
  <c r="H53" i="3"/>
  <c r="H50" i="3"/>
  <c r="H71" i="3"/>
  <c r="H72" i="3"/>
  <c r="H73" i="3"/>
  <c r="H74" i="3"/>
  <c r="H76" i="3"/>
  <c r="H77" i="3"/>
  <c r="H78" i="3"/>
  <c r="H79" i="3"/>
  <c r="H80" i="3"/>
  <c r="H81" i="3"/>
  <c r="H83" i="3"/>
  <c r="H84" i="3"/>
  <c r="H85" i="3"/>
  <c r="H63" i="3"/>
  <c r="H64" i="3"/>
  <c r="H65" i="3"/>
  <c r="H66" i="3"/>
  <c r="H67" i="3"/>
  <c r="H68" i="3"/>
  <c r="H69" i="3"/>
  <c r="H70" i="3"/>
  <c r="H60" i="3"/>
  <c r="H59" i="3"/>
  <c r="H61" i="3"/>
  <c r="H62" i="3"/>
  <c r="H18" i="3"/>
  <c r="H19" i="3"/>
  <c r="H20" i="3"/>
  <c r="H21" i="3"/>
  <c r="H22" i="3"/>
  <c r="H25" i="3"/>
  <c r="H27" i="3"/>
  <c r="H28" i="3"/>
  <c r="H29" i="3"/>
  <c r="H30" i="3"/>
  <c r="H32" i="3"/>
  <c r="H34" i="3"/>
  <c r="H35" i="3"/>
  <c r="H36" i="3"/>
  <c r="H37" i="3"/>
  <c r="H38" i="3"/>
  <c r="H39" i="3"/>
  <c r="H40" i="3"/>
  <c r="H42" i="3"/>
  <c r="H43" i="3"/>
  <c r="H44" i="3"/>
  <c r="H45" i="3"/>
  <c r="H46" i="3"/>
  <c r="H15" i="3"/>
  <c r="H16" i="3"/>
  <c r="H13" i="3"/>
  <c r="M122" i="2" l="1"/>
  <c r="H122" i="2"/>
  <c r="H121" i="2"/>
  <c r="H93" i="2"/>
  <c r="H95" i="2"/>
  <c r="H96" i="2"/>
  <c r="H97" i="2"/>
  <c r="H98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6" i="2"/>
  <c r="H117" i="2"/>
  <c r="H76" i="2"/>
  <c r="H77" i="2"/>
  <c r="H78" i="2"/>
  <c r="H80" i="2"/>
  <c r="H81" i="2"/>
  <c r="H84" i="2"/>
  <c r="H85" i="2"/>
  <c r="H65" i="2"/>
  <c r="H66" i="2"/>
  <c r="H67" i="2"/>
  <c r="H68" i="2"/>
  <c r="H69" i="2"/>
  <c r="H71" i="2"/>
  <c r="H74" i="2"/>
  <c r="H75" i="2"/>
  <c r="H61" i="2"/>
  <c r="H62" i="2"/>
  <c r="H63" i="2"/>
  <c r="H64" i="2"/>
  <c r="H53" i="2"/>
  <c r="H54" i="2"/>
  <c r="H55" i="2"/>
  <c r="H56" i="2"/>
  <c r="H57" i="2"/>
  <c r="H58" i="2"/>
  <c r="H59" i="2"/>
  <c r="H47" i="2"/>
  <c r="H48" i="2"/>
  <c r="H52" i="2"/>
  <c r="H41" i="2"/>
  <c r="H42" i="2"/>
  <c r="H44" i="2"/>
  <c r="H45" i="2"/>
  <c r="H35" i="2"/>
  <c r="H36" i="2"/>
  <c r="H38" i="2"/>
  <c r="H39" i="2"/>
  <c r="H29" i="2"/>
  <c r="H30" i="2"/>
  <c r="H32" i="2"/>
  <c r="H33" i="2"/>
  <c r="H17" i="2"/>
  <c r="H18" i="2"/>
  <c r="H19" i="2"/>
  <c r="H20" i="2"/>
  <c r="H23" i="2"/>
  <c r="H24" i="2"/>
  <c r="H26" i="2"/>
  <c r="H27" i="2"/>
  <c r="H11" i="2"/>
  <c r="H12" i="2"/>
  <c r="H13" i="2"/>
  <c r="H14" i="2"/>
  <c r="H15" i="2"/>
  <c r="H16" i="2"/>
  <c r="H11" i="3" l="1"/>
  <c r="F86" i="2"/>
  <c r="I30" i="7"/>
  <c r="H28" i="7"/>
  <c r="H27" i="7"/>
  <c r="H26" i="7"/>
  <c r="H25" i="7"/>
  <c r="H24" i="7"/>
  <c r="H23" i="7"/>
  <c r="H22" i="7"/>
  <c r="H21" i="7"/>
  <c r="H20" i="7"/>
  <c r="G20" i="7" s="1"/>
  <c r="H19" i="7"/>
  <c r="G19" i="7" s="1"/>
  <c r="H18" i="7"/>
  <c r="G18" i="7" s="1"/>
  <c r="H17" i="7"/>
  <c r="G17" i="7" s="1"/>
  <c r="H16" i="7"/>
  <c r="G16" i="7" s="1"/>
  <c r="H15" i="7"/>
  <c r="G15" i="7" s="1"/>
  <c r="H14" i="7"/>
  <c r="I14" i="7" s="1"/>
  <c r="G14" i="7"/>
  <c r="H13" i="7"/>
  <c r="I13" i="7" s="1"/>
  <c r="G13" i="7"/>
  <c r="F94" i="2"/>
  <c r="D119" i="2" l="1"/>
  <c r="H119" i="2" s="1"/>
  <c r="H118" i="2"/>
  <c r="M15" i="1"/>
  <c r="M16" i="1"/>
  <c r="M17" i="1"/>
  <c r="M20" i="1"/>
  <c r="M21" i="1"/>
  <c r="M22" i="1"/>
  <c r="M27" i="1"/>
  <c r="M28" i="1"/>
  <c r="M29" i="1"/>
  <c r="M30" i="1"/>
  <c r="M31" i="1"/>
  <c r="M37" i="1"/>
  <c r="M38" i="1"/>
  <c r="M39" i="1"/>
  <c r="M40" i="1"/>
  <c r="M44" i="1"/>
  <c r="M45" i="1"/>
  <c r="M46" i="1"/>
  <c r="M47" i="1"/>
  <c r="M48" i="1"/>
  <c r="M50" i="1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7" i="6"/>
  <c r="H28" i="6"/>
  <c r="H9" i="6"/>
  <c r="M43" i="1" l="1"/>
  <c r="M41" i="1"/>
  <c r="D35" i="1" l="1"/>
  <c r="H35" i="1" s="1"/>
  <c r="E26" i="1"/>
  <c r="F119" i="2"/>
  <c r="F26" i="1" l="1"/>
  <c r="D26" i="1"/>
  <c r="H21" i="1"/>
  <c r="H17" i="1" l="1"/>
  <c r="E12" i="1"/>
  <c r="E11" i="2"/>
  <c r="E10" i="2"/>
  <c r="G5" i="8" l="1"/>
  <c r="F5" i="8"/>
  <c r="E5" i="8"/>
  <c r="E9" i="8"/>
  <c r="F9" i="8"/>
  <c r="G9" i="8"/>
  <c r="D9" i="8"/>
  <c r="D7" i="8"/>
  <c r="G7" i="8" l="1"/>
  <c r="F7" i="8"/>
  <c r="E7" i="8"/>
  <c r="K8" i="7"/>
  <c r="N30" i="7" l="1"/>
  <c r="M28" i="7"/>
  <c r="M27" i="7"/>
  <c r="M26" i="7"/>
  <c r="M25" i="7"/>
  <c r="M24" i="7"/>
  <c r="M23" i="7"/>
  <c r="M22" i="7"/>
  <c r="M21" i="7"/>
  <c r="M20" i="7"/>
  <c r="L20" i="7" s="1"/>
  <c r="M19" i="7"/>
  <c r="L19" i="7" s="1"/>
  <c r="M18" i="7"/>
  <c r="L18" i="7" s="1"/>
  <c r="M17" i="7"/>
  <c r="L17" i="7" s="1"/>
  <c r="M16" i="7"/>
  <c r="L16" i="7" s="1"/>
  <c r="M15" i="7"/>
  <c r="L15" i="7" s="1"/>
  <c r="M14" i="7"/>
  <c r="N14" i="7" s="1"/>
  <c r="L14" i="7"/>
  <c r="M13" i="7"/>
  <c r="N13" i="7" s="1"/>
  <c r="L13" i="7"/>
  <c r="I25" i="6"/>
  <c r="G25" i="6"/>
  <c r="I22" i="6"/>
  <c r="G22" i="6"/>
  <c r="I21" i="6"/>
  <c r="G21" i="6"/>
  <c r="I19" i="6"/>
  <c r="G19" i="6"/>
  <c r="I18" i="6"/>
  <c r="G18" i="6"/>
  <c r="I15" i="6"/>
  <c r="G15" i="6"/>
  <c r="I14" i="6"/>
  <c r="G14" i="6"/>
  <c r="I11" i="6"/>
  <c r="G11" i="6"/>
  <c r="I10" i="6"/>
  <c r="G10" i="6"/>
  <c r="I9" i="6"/>
  <c r="G9" i="6"/>
  <c r="I10" i="5"/>
  <c r="G10" i="5"/>
  <c r="N8" i="7" l="1"/>
  <c r="L8" i="7"/>
  <c r="M8" i="7"/>
  <c r="H10" i="2"/>
  <c r="M23" i="3" l="1"/>
  <c r="H18" i="1"/>
  <c r="M18" i="1"/>
  <c r="H12" i="3"/>
  <c r="H9" i="3"/>
  <c r="M121" i="2"/>
  <c r="M116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3" i="2"/>
  <c r="M85" i="2"/>
  <c r="M84" i="2"/>
  <c r="M81" i="2"/>
  <c r="M80" i="2"/>
  <c r="M78" i="2"/>
  <c r="M77" i="2"/>
  <c r="M76" i="2"/>
  <c r="M75" i="2"/>
  <c r="M74" i="2"/>
  <c r="M64" i="2"/>
  <c r="M63" i="2"/>
  <c r="M62" i="2"/>
  <c r="M61" i="2"/>
  <c r="M57" i="2"/>
  <c r="M56" i="2"/>
  <c r="M55" i="2"/>
  <c r="M54" i="2"/>
  <c r="M53" i="2"/>
  <c r="M52" i="2"/>
  <c r="M48" i="2"/>
  <c r="M47" i="2"/>
  <c r="M45" i="2"/>
  <c r="M44" i="2"/>
  <c r="M42" i="2"/>
  <c r="M41" i="2"/>
  <c r="M39" i="2"/>
  <c r="M38" i="2"/>
  <c r="M36" i="2"/>
  <c r="M35" i="2"/>
  <c r="M33" i="2"/>
  <c r="M32" i="2"/>
  <c r="M30" i="2"/>
  <c r="M29" i="2"/>
  <c r="M27" i="2"/>
  <c r="M26" i="2"/>
  <c r="M24" i="2"/>
  <c r="M23" i="2"/>
  <c r="M20" i="2"/>
  <c r="M19" i="2"/>
  <c r="M18" i="2"/>
  <c r="M17" i="2"/>
  <c r="M16" i="2"/>
  <c r="M15" i="2"/>
  <c r="M14" i="2"/>
  <c r="M13" i="2"/>
  <c r="M12" i="2"/>
  <c r="M11" i="2"/>
  <c r="M10" i="2"/>
  <c r="H13" i="1" l="1"/>
  <c r="M13" i="1"/>
</calcChain>
</file>

<file path=xl/comments1.xml><?xml version="1.0" encoding="utf-8"?>
<comments xmlns="http://schemas.openxmlformats.org/spreadsheetml/2006/main">
  <authors>
    <author>USER</author>
  </authors>
  <commentList>
    <comment ref="E10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sxd 13.500</t>
        </r>
      </text>
    </comment>
    <comment ref="E10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sxd 12.550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7" authorId="0">
      <text>
        <r>
          <rPr>
            <b/>
            <sz val="9"/>
            <color indexed="81"/>
            <rFont val="Tahoma"/>
            <family val="2"/>
          </rPr>
          <t>Theo Kế hoạch giảm nghèo của Sở LĐ được UBND tỉnh phê duyệt</t>
        </r>
      </text>
    </comment>
  </commentList>
</comments>
</file>

<file path=xl/comments3.xml><?xml version="1.0" encoding="utf-8"?>
<comments xmlns="http://schemas.openxmlformats.org/spreadsheetml/2006/main">
  <authors>
    <author>AutoBVT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TTg đã có công văn 469/TTg-CN ngày 03/4/2017 về đề án điều chỉnh PT các KCN tỉnh Hà Nam đến năm 2020; trong đó đồng ý sát nhập CCN Kiện Khê 1 (150 ha) và đổi tên thành KCN Thanh Liêm với quy mô 293 ha nên chỉ còn 16 CCN đang hoạt động.</t>
        </r>
      </text>
    </comment>
  </commentList>
</comments>
</file>

<file path=xl/sharedStrings.xml><?xml version="1.0" encoding="utf-8"?>
<sst xmlns="http://schemas.openxmlformats.org/spreadsheetml/2006/main" count="906" uniqueCount="502">
  <si>
    <t>Biểu số 1</t>
  </si>
  <si>
    <t>CÁC CHỈ TIÊU KINH TẾ TỔNG HỢP</t>
  </si>
  <si>
    <t>TT</t>
  </si>
  <si>
    <t>Chỉ tiêu</t>
  </si>
  <si>
    <t>Đơn vị</t>
  </si>
  <si>
    <t>Năm 2017</t>
  </si>
  <si>
    <t>Kế hoạch</t>
  </si>
  <si>
    <t>Ước thực hiện cả năm</t>
  </si>
  <si>
    <t>8=7/4</t>
  </si>
  <si>
    <t>10=9/7</t>
  </si>
  <si>
    <t>Tỷ đồng</t>
  </si>
  <si>
    <t>Trong đó:</t>
  </si>
  <si>
    <t>+ Nông, lâm nghiệp, thuỷ sản</t>
  </si>
  <si>
    <t>+ Công nghiệp và xây dựng</t>
  </si>
  <si>
    <t>+ Dịch vụ</t>
  </si>
  <si>
    <t xml:space="preserve">GRDP (giá hiện hành) </t>
  </si>
  <si>
    <t>GRDP bình quân đầu người</t>
  </si>
  <si>
    <t>Triệu đồng</t>
  </si>
  <si>
    <t>%</t>
  </si>
  <si>
    <t>- Nông, lâm nghiệp, thuỷ sản</t>
  </si>
  <si>
    <t>- Công nghiệp và xây dựng</t>
  </si>
  <si>
    <t>- Dịch vụ</t>
  </si>
  <si>
    <t>Triệu USD</t>
  </si>
  <si>
    <t>Thu Ngân sách Nhà nước trên địa bàn (không bao gồm số bổ sung từ NSTW)</t>
  </si>
  <si>
    <t>- Thu thuế xuất, nhập khẩu</t>
  </si>
  <si>
    <t>- Thu nội địa</t>
  </si>
  <si>
    <t xml:space="preserve">  Trong đó:</t>
  </si>
  <si>
    <t xml:space="preserve">  + Thu từ kinh tế Trung ương</t>
  </si>
  <si>
    <t xml:space="preserve">  + Thu quốc doanh địa phương</t>
  </si>
  <si>
    <t xml:space="preserve">  + Thu ngoài quốc doanh</t>
  </si>
  <si>
    <t xml:space="preserve">  + Thu từ khu vực có vốn đầu tư nước ngoài</t>
  </si>
  <si>
    <t>Ngân sách Trung ương bổ sung cho ngân sách địa phương (hoặc điều tiết về Ngân sách Trung ương)</t>
  </si>
  <si>
    <t>Chi ngân sách địa phương</t>
  </si>
  <si>
    <t>a)</t>
  </si>
  <si>
    <t>Chi đầu tư phát triển do địa phương quản lý</t>
  </si>
  <si>
    <t>- Hỗ trợ có mục tiêu từ Ngân sách Trung ương</t>
  </si>
  <si>
    <t>- Nguồn ngân sách khác</t>
  </si>
  <si>
    <t>b)</t>
  </si>
  <si>
    <t>Chi thường xuyên</t>
  </si>
  <si>
    <t>Biểu số 2</t>
  </si>
  <si>
    <t>CÁC CHỈ TIÊU NÔNG NGHIỆP, CÔNG NGHIỆP, DỊCH VỤ, XUẤT NHẬP KHẨU</t>
  </si>
  <si>
    <t>A</t>
  </si>
  <si>
    <t>NÔNG, LÂM NGHIỆP VÀ THUỶ SẢN</t>
  </si>
  <si>
    <t>Tổng giá trị sản xuất 
(Theo giá cố định 2010)</t>
  </si>
  <si>
    <t>Nông nghiệp:</t>
  </si>
  <si>
    <t>- Trồng trọt</t>
  </si>
  <si>
    <t>- Chăn nuôi</t>
  </si>
  <si>
    <t>Lâm nghiệp:</t>
  </si>
  <si>
    <t>c)</t>
  </si>
  <si>
    <t>Thủy sản:</t>
  </si>
  <si>
    <t>Chia theo ngành:</t>
  </si>
  <si>
    <t>- Nông nghiệp</t>
  </si>
  <si>
    <t>- Lâm nghiệp</t>
  </si>
  <si>
    <t>- Thuỷ sản</t>
  </si>
  <si>
    <t>Năng suất, sản lượng một số cây trồng chủ  yếu trên địa bàn</t>
  </si>
  <si>
    <t>Lúa cả năm:</t>
  </si>
  <si>
    <t>- Năng suất</t>
  </si>
  <si>
    <t>Tạ/ha</t>
  </si>
  <si>
    <t>- Sản lượng</t>
  </si>
  <si>
    <t>Tấn</t>
  </si>
  <si>
    <t>Ngô:</t>
  </si>
  <si>
    <t>Đậu tương</t>
  </si>
  <si>
    <t>d)</t>
  </si>
  <si>
    <t>Lạc</t>
  </si>
  <si>
    <t>đ)</t>
  </si>
  <si>
    <t>Khoai lang</t>
  </si>
  <si>
    <t>e)</t>
  </si>
  <si>
    <t>Dưa chuột</t>
  </si>
  <si>
    <t>g)</t>
  </si>
  <si>
    <t>Bầu , bí xanh</t>
  </si>
  <si>
    <t>h)</t>
  </si>
  <si>
    <t>Khoai tây</t>
  </si>
  <si>
    <t>i)</t>
  </si>
  <si>
    <t>Rau các loại</t>
  </si>
  <si>
    <t>Sản phẩm chăn nuôi chủ yếu</t>
  </si>
  <si>
    <t>- Số lượng bò sữa</t>
  </si>
  <si>
    <t>con</t>
  </si>
  <si>
    <t>+ Trong đó: Số bò đang cho sữa</t>
  </si>
  <si>
    <t>- Sản lượng sữa tươi</t>
  </si>
  <si>
    <t>1.000 lít</t>
  </si>
  <si>
    <t>Lâm nghiệp</t>
  </si>
  <si>
    <t>- Khoanh nuôi rừng tái sinh</t>
  </si>
  <si>
    <t>- Diện tích rừng trồng mới tập trung</t>
  </si>
  <si>
    <t>ha</t>
  </si>
  <si>
    <t>- Bảo vệ rừng</t>
  </si>
  <si>
    <t>- Tỷ lệ che phủ rừng</t>
  </si>
  <si>
    <t>Khai thác gỗ</t>
  </si>
  <si>
    <t>- Tổng số gỗ khai thác</t>
  </si>
  <si>
    <t>Nghìn m3</t>
  </si>
  <si>
    <t xml:space="preserve">  + Gỗ tự nhiên</t>
  </si>
  <si>
    <t xml:space="preserve">  + Gỗ rừng trồng</t>
  </si>
  <si>
    <t>Thủy sản</t>
  </si>
  <si>
    <t>- Sản lượng khai thác</t>
  </si>
  <si>
    <t>- Sản lượng nuôi trồng</t>
  </si>
  <si>
    <t xml:space="preserve">   + Cá nuôi</t>
  </si>
  <si>
    <t>Nghìn tấn</t>
  </si>
  <si>
    <t xml:space="preserve">   + Tôm nuôi</t>
  </si>
  <si>
    <t>Phát triển nông thôn</t>
  </si>
  <si>
    <t>- Số xã chưa có điện lưới</t>
  </si>
  <si>
    <t>Xã</t>
  </si>
  <si>
    <t>- Số xã chưa có đường ô tô đến trung tâm xã</t>
  </si>
  <si>
    <t>- Tỷ lệ dân số nông thôn được sử dụng nước hợp vệ sinh</t>
  </si>
  <si>
    <t>- Số tiêu chí nông thôn mới bình quân đạt được bình quân/xã</t>
  </si>
  <si>
    <t>Tiêu chí</t>
  </si>
  <si>
    <t>- Tỷ lệ số xã đạt chuẩn nông thôn mới</t>
  </si>
  <si>
    <t>B</t>
  </si>
  <si>
    <t>CÔNG NGHIỆP</t>
  </si>
  <si>
    <t>Giá trị sản xuất công nghiệp theo giá so sánh năm 2010</t>
  </si>
  <si>
    <t>Tỷ đồng</t>
  </si>
  <si>
    <t>Chỉ số sản xuất công nghiệp (IIP) so với cùng kỳ theo gốc năm 2010</t>
  </si>
  <si>
    <t>- Công nghiệp khai khoáng</t>
  </si>
  <si>
    <t>- Công nghiệp chế biến, chế tạo</t>
  </si>
  <si>
    <t>- Sản xuất và phân phối điện, khí đốt, nước</t>
  </si>
  <si>
    <t>- Cung cấp nước, quản lý và xử lý rác thải, nước thải</t>
  </si>
  <si>
    <t>Một số sản phẩm chủ yếu:</t>
  </si>
  <si>
    <t>- Xi măng</t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</si>
  <si>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tấn</t>
    </r>
  </si>
  <si>
    <t xml:space="preserve">- Khai thác đá </t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</si>
  <si>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3</t>
    </r>
  </si>
  <si>
    <t>- Gạch các loại</t>
  </si>
  <si>
    <t>Tr.viên</t>
  </si>
  <si>
    <t>- Bia</t>
  </si>
  <si>
    <t>Triệu lít</t>
  </si>
  <si>
    <t>- Nước giải khát</t>
  </si>
  <si>
    <t>- Vải dệt các loại</t>
  </si>
  <si>
    <t>Triệu mét</t>
  </si>
  <si>
    <t>- Quần áo may sẵn</t>
  </si>
  <si>
    <t>Triệu s.p.</t>
  </si>
  <si>
    <t>- Nước máy</t>
  </si>
  <si>
    <t>1.000 m3</t>
  </si>
  <si>
    <t>- Thức ăn chăn nuôi</t>
  </si>
  <si>
    <t>- Sữa</t>
  </si>
  <si>
    <t>- Thiết bị điện, điện tử</t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</si>
  <si>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SP</t>
    </r>
  </si>
  <si>
    <t>- Dây đồng</t>
  </si>
  <si>
    <t>- Bộ dây điện ô tô</t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</si>
  <si>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Bộ</t>
    </r>
  </si>
  <si>
    <t>- Dây điện các loại</t>
  </si>
  <si>
    <t>Triệu m</t>
  </si>
  <si>
    <t xml:space="preserve"> - Xe gắn máy</t>
  </si>
  <si>
    <t>C</t>
  </si>
  <si>
    <t>DỊCH VỤ</t>
  </si>
  <si>
    <t>D</t>
  </si>
  <si>
    <t>XUẤT NHẬP KHẨU</t>
  </si>
  <si>
    <t>Kim ngạch xuất khẩu trên địa bàn</t>
  </si>
  <si>
    <t>Kim ngạch nhập khẩu trên địa bàn</t>
  </si>
  <si>
    <t>Biểu số 3</t>
  </si>
  <si>
    <t>CÁC CHỈ TIÊU XÃ HỘI</t>
  </si>
  <si>
    <t>I</t>
  </si>
  <si>
    <t>DÂN SỐ</t>
  </si>
  <si>
    <t>- Dân số trung bình</t>
  </si>
  <si>
    <t>Người</t>
  </si>
  <si>
    <t>- Tỷ lệ tăng dân số tự nhiên</t>
  </si>
  <si>
    <t>‰</t>
  </si>
  <si>
    <t>- Mức giảm tỷ lệ sinh</t>
  </si>
  <si>
    <t>- Tuổi thọ trung bình</t>
  </si>
  <si>
    <t>Tuổi</t>
  </si>
  <si>
    <r>
      <t>- Tỷ số giới tính của trẻ em mới sinh</t>
    </r>
    <r>
      <rPr>
        <i/>
        <sz val="12"/>
        <rFont val="Times New Roman"/>
        <family val="1"/>
      </rPr>
      <t xml:space="preserve"> </t>
    </r>
  </si>
  <si>
    <t>Số bé trai/ 100 bé gái</t>
  </si>
  <si>
    <t>II</t>
  </si>
  <si>
    <t>LAO ĐỘNG VÀ VIỆC LÀM</t>
  </si>
  <si>
    <t>- Tổng số lao động đang làm việc</t>
  </si>
  <si>
    <t>- Số lao động được tạo việc làm mới trong năm</t>
  </si>
  <si>
    <t>Trong đó: Nữ</t>
  </si>
  <si>
    <t>- Số lao động đi làm việc ở nước ngoài theo hợp đồng</t>
  </si>
  <si>
    <t>- Tỷ lệ lao động được đào tạo so với tổng số lao động</t>
  </si>
  <si>
    <t>Trong đó: Tỷ lệ lao động được đào tạo có chứng chỉ bằng cấp</t>
  </si>
  <si>
    <t>- Tỷ lệ lao động nông nghiệp/Tổng lao động xã hội</t>
  </si>
  <si>
    <t xml:space="preserve">- Tỷ lệ thất nghiệp khu vực thành thị </t>
  </si>
  <si>
    <t xml:space="preserve">- Năng suất lao động </t>
  </si>
  <si>
    <t>III</t>
  </si>
  <si>
    <r>
      <t xml:space="preserve">GIẢM NGHÈO 
</t>
    </r>
    <r>
      <rPr>
        <sz val="12"/>
        <rFont val="Times New Roman"/>
        <family val="1"/>
      </rPr>
      <t>(theo chuẩn nghèo tiếp cận đa chiều)</t>
    </r>
  </si>
  <si>
    <t>- Số hộ nghèo</t>
  </si>
  <si>
    <t>Hộ</t>
  </si>
  <si>
    <t>- Tỷ lệ hộ nghèo</t>
  </si>
  <si>
    <t>- Mức giảm tỷ lệ hộ nghèo</t>
  </si>
  <si>
    <t>- Số hộ cận nghèo</t>
  </si>
  <si>
    <t>- Tỷ lệ hộ cận nghèo</t>
  </si>
  <si>
    <t>- Số hộ thoát nghèo</t>
  </si>
  <si>
    <t>IV</t>
  </si>
  <si>
    <t>CUNG CẤP CÁC DỊCH VỤ CƠ SỞ HẠ TẦNG THIẾT YẾU</t>
  </si>
  <si>
    <t xml:space="preserve">- Tổng số xã của toàn tỉnh/thành phố </t>
  </si>
  <si>
    <t>+ Số xã đặc biệt khó khăn (theo tiêu chuẩn của Chương trình 135)</t>
  </si>
  <si>
    <t>+ Số xã biên giới (nếu có)</t>
  </si>
  <si>
    <t>+ Số xã bãi ngang (nếu có)</t>
  </si>
  <si>
    <t>+ Số xã có đường ô tô đến trung tâm</t>
  </si>
  <si>
    <t>+ Tỷ lệ xã có đường ô tô đến trung tâm</t>
  </si>
  <si>
    <t>+ Số xã có trạm y tế</t>
  </si>
  <si>
    <t>+ Tỷ lệ xã có trạm y tế</t>
  </si>
  <si>
    <t>+ Số xã, phường có nhà văn hoá, thư viện</t>
  </si>
  <si>
    <t>Xã, phường</t>
  </si>
  <si>
    <t>+ Số xã có bưu điện văn hoá xã</t>
  </si>
  <si>
    <t>+ Tỷ lệ xã có bưu điện văn hoá xã</t>
  </si>
  <si>
    <t>+ Số xã có chợ xã, liên xã</t>
  </si>
  <si>
    <t>xã</t>
  </si>
  <si>
    <t>+ Tỷ lệ xã có chợ xã, liên xã</t>
  </si>
  <si>
    <t>- Tỷ lệ hộ được sử dụng điện</t>
  </si>
  <si>
    <t>- Số hộ được sử dụng nước sạch</t>
  </si>
  <si>
    <t>- Tỷ lệ hộ được sử dụng nước sạch</t>
  </si>
  <si>
    <t xml:space="preserve">  + Khu vực thành thị</t>
  </si>
  <si>
    <t xml:space="preserve">  + Khu vực nông thôn</t>
  </si>
  <si>
    <t>- Diện tích nhà ở bình quân</t>
  </si>
  <si>
    <t>- Tỷ lệ đô thị hóa</t>
  </si>
  <si>
    <t>V</t>
  </si>
  <si>
    <t>Y TẾ - XÃ HỘI</t>
  </si>
  <si>
    <t>- Tỷ lệ dân số tham gia bảo hiểm y tế</t>
  </si>
  <si>
    <t>- Số người tham gia bảo hiểm xã hội bắt buộc</t>
  </si>
  <si>
    <t>- Số giường bệnh/1 vạn dân (không tính giường trạm y tế xã)</t>
  </si>
  <si>
    <t>Giường</t>
  </si>
  <si>
    <t>- Số bác sỹ/1 vạn dân</t>
  </si>
  <si>
    <t>Bác sỹ</t>
  </si>
  <si>
    <t>- Tỷ lệ trạm y tế xã có bác sỹ làm việc</t>
  </si>
  <si>
    <t>- Tỷ suất tử vong trẻ em dưới 1 tuổi</t>
  </si>
  <si>
    <t>- Tỷ lệ tử vong của trẻ em dưới 5 tuổi</t>
  </si>
  <si>
    <t>- Số xã, phường đạt tiêu chuẩn phù hợp với trẻ em</t>
  </si>
  <si>
    <t>- Tỷ lệ xã, phường đạt tiêu chuẩn xã, phường phù hợp với trẻ em</t>
  </si>
  <si>
    <t>- Tỷ lệ gia đình đạt tiêu chuẩn gia đình văn hóa</t>
  </si>
  <si>
    <t>- Số hộ xem được Đài Truyền hình Việt Nam</t>
  </si>
  <si>
    <t>- Tỷ lệ hộ xem được Đài Truyền hình Việt Nam</t>
  </si>
  <si>
    <t>- Số hộ nghe được Đài Tiếng nói Việt Nam</t>
  </si>
  <si>
    <t>- Tỷ lệ hộ nghe được Đài Tiếng nói Việt Nam</t>
  </si>
  <si>
    <t>VI</t>
  </si>
  <si>
    <t>GIÁO DỤC VÀ ĐÀO TẠO</t>
  </si>
  <si>
    <r>
      <t>Tổng số học sinh đầu năm học</t>
    </r>
    <r>
      <rPr>
        <sz val="12"/>
        <rFont val="Times New Roman"/>
        <family val="1"/>
      </rPr>
      <t xml:space="preserve"> </t>
    </r>
  </si>
  <si>
    <t>Học sinh</t>
  </si>
  <si>
    <t>- Mẫu giáo</t>
  </si>
  <si>
    <t>- Giáo dục tiểu học</t>
  </si>
  <si>
    <t>- Giáo dục THCS</t>
  </si>
  <si>
    <t>- Giáo dục THPT</t>
  </si>
  <si>
    <t>Tỷ lệ trẻ em trong độ tuổi đi học
 mẫu giáo</t>
  </si>
  <si>
    <t>Tỷ lệ trẻ em đi học đúng độ tuổi</t>
  </si>
  <si>
    <t>- Tiểu học</t>
  </si>
  <si>
    <t>- Trung học cơ sở</t>
  </si>
  <si>
    <t>- Trung học phổ thông</t>
  </si>
  <si>
    <t>Biểu số 4</t>
  </si>
  <si>
    <t>CÁC CHỈ TIÊU MÔI TRƯỜNG VÀ PHÁT TRIỂN BỀN VỮNG</t>
  </si>
  <si>
    <t>Tỷ lệ rác thải ở đô thị được thu gom</t>
  </si>
  <si>
    <t xml:space="preserve">Trong đó: được xử lý </t>
  </si>
  <si>
    <t>Tỷ lệ rác thải sinh hoạt nông thôn được thu gom (thu gom cả về bãi rác tạm của các thôn xóm)</t>
  </si>
  <si>
    <t>Trong đó: được xử lý (chỉ tính xử lý tại nhà máy và một số địa điểm có bãi chôn lấp hợp vệ sinh)</t>
  </si>
  <si>
    <t>Số cơ sở gây ô nhiễm môi trường nghiêm trọng được xử lý  (*)</t>
  </si>
  <si>
    <t>Số khu công nghiệp đang hoạt động</t>
  </si>
  <si>
    <t>Khu</t>
  </si>
  <si>
    <t>Số khu công nghiệp đang hoạt động có hệ thống xử lý nước thải tập trung đạt tiêu chuẩn môi trường</t>
  </si>
  <si>
    <t>Tỷ lệ khu công nghiệp đang hoạt động có hệ thống xử lý nước thải tập trung đạt tiêu chuẩn môi trường</t>
  </si>
  <si>
    <t>Cụm</t>
  </si>
  <si>
    <t>Số cụm công nghiệp có hệ thống xử lý nước thải tập trung đạt tiêu chuẩn môi trường</t>
  </si>
  <si>
    <t>Tỷ lệ cụm công nghiệp đang hoạt động có hệ thống xử lý nước thải tập trung đạt tiêu chuẩn môi trường</t>
  </si>
  <si>
    <t>- Vốn cân đối ngân sách địa phương</t>
  </si>
  <si>
    <t>+ Đầu tư từ nguồn thu tiền sử dụng đất</t>
  </si>
  <si>
    <t>+ Thu từ xổ số kiến thiết</t>
  </si>
  <si>
    <t>Thực hiện 6 tháng</t>
  </si>
  <si>
    <t>- Thịt lợn hơi xuất chuồng</t>
  </si>
  <si>
    <t>- Thịt gia cầm xuất chuồng</t>
  </si>
  <si>
    <t>- Thịt trâu bò</t>
  </si>
  <si>
    <t>Trong đó: nước sạch theo TCYT</t>
  </si>
  <si>
    <t>- Số xã đạt chuẩn nông thôn mới đến hết năm</t>
  </si>
  <si>
    <t>Số cụm công nghiệp đang hoạt động (*)</t>
  </si>
  <si>
    <t>Triệu đồng/
người</t>
  </si>
  <si>
    <t>Biểu số 5</t>
  </si>
  <si>
    <t>CÁC CHỈ TIÊU PHÁT TRIỂN DOANH NGHIỆP VÀ KINH TẾ TẬP THỂ</t>
  </si>
  <si>
    <t>Kế hoạch năm 2018</t>
  </si>
  <si>
    <t>PHÁT TRIỂN DOANH NGHIỆP</t>
  </si>
  <si>
    <t>Doanh nghiệp 100% vốn nhà nước (DNNN) tỉnh quản lý</t>
  </si>
  <si>
    <t>Số lượng doanh nghiệp</t>
  </si>
  <si>
    <t>Doanh nghiệp</t>
  </si>
  <si>
    <t>Tổng vốn chủ sở hữu tại doanh nghiệp</t>
  </si>
  <si>
    <t>Nộp ngân sách nhà nước</t>
  </si>
  <si>
    <t>Hình thức sắp xếp doanh nghiệp</t>
  </si>
  <si>
    <t>- Số doanh nghiệp giữ nguyên 100% vốn nhà nước</t>
  </si>
  <si>
    <t>- Số doanh nghiệp thực hiện cổ phần hóa</t>
  </si>
  <si>
    <t>- Số doanh nghiệp sắp xếp theo hình thức khác (bán, hợp nhất, sáp nhập,…)</t>
  </si>
  <si>
    <t>Doanh nghiệp ngoài nhà nước</t>
  </si>
  <si>
    <t>Số doanh nghiệp đăng ký thành lập (lũy kế đến kỳ báo cáo)</t>
  </si>
  <si>
    <t>Số doanh nghiệp đang hoạt động (lũy kế đến kỳ báo cáo)</t>
  </si>
  <si>
    <t>Trong đó: Số doanh nghiệp có phần vốn của nhà nước (tỉnh quản lý)</t>
  </si>
  <si>
    <t>Số doanh nghiệp tư nhân đăng ký thành lập mới</t>
  </si>
  <si>
    <t xml:space="preserve">Tổng số vốn đăng ký của doanh nghiệp tư nhân </t>
  </si>
  <si>
    <t>Trong đó: Tổng vốn nhà nước đầu tư tại doanh nghiệp có phần vốn của nhà nước</t>
  </si>
  <si>
    <t>Số doanh nghiệp giải thể, ngừng hoạt động</t>
  </si>
  <si>
    <t>Số doanh nghiệp kinh doanh có lãi</t>
  </si>
  <si>
    <t>Số doanh nghiệp kinh doanh lỗ</t>
  </si>
  <si>
    <t>Tổng số lao động trong doanh nghiệp</t>
  </si>
  <si>
    <t>Thu nhập bình quân người lao động</t>
  </si>
  <si>
    <t>Triệu đồng/ng/tháng</t>
  </si>
  <si>
    <t>Tổng vốn đầu tư thực hiện</t>
  </si>
  <si>
    <t>Tổng vốn chủ sở hữu</t>
  </si>
  <si>
    <t>Tổng lợi nhuận trước thuế</t>
  </si>
  <si>
    <t>Tổng đóng góp ngân sách nhà nước</t>
  </si>
  <si>
    <t>Tổng ngân sách nhà nước hỗ trợ doanh nghiệp nhỏ và vừa</t>
  </si>
  <si>
    <t>PHÁT TRIỂN KINH TẾ TẬP THỂ</t>
  </si>
  <si>
    <t>Hợp tác xã</t>
  </si>
  <si>
    <t>-</t>
  </si>
  <si>
    <t>Số hợp tác xã thành lập mới</t>
  </si>
  <si>
    <t>Tổng số thành viên hợp tác xã</t>
  </si>
  <si>
    <t>Tổng số lao động trong hợp tác xã</t>
  </si>
  <si>
    <t>Liên hiệp hợp tác xã</t>
  </si>
  <si>
    <t>Tổng số liên hiệp hợp tác xã</t>
  </si>
  <si>
    <t xml:space="preserve">Tổ hợp tác </t>
  </si>
  <si>
    <t>Tổng số tổ hợp tác</t>
  </si>
  <si>
    <t>Tổ hợp tác</t>
  </si>
  <si>
    <t>Trong đó: Số tổ hợp tác đăng ký chứng thực</t>
  </si>
  <si>
    <t xml:space="preserve">Tổng số thành viên tổ hợp tác </t>
  </si>
  <si>
    <t>Thành viên</t>
  </si>
  <si>
    <t>Tr.đó: Số lao động là thành viên hợp tác xã</t>
  </si>
  <si>
    <t>Tr.đó: Số liên hiệp hợp tác xã thành lập mới</t>
  </si>
  <si>
    <t>Biểu số 6</t>
  </si>
  <si>
    <t>ĐẦU TƯ TRỰC TIẾP NƯỚC NGOÀI</t>
  </si>
  <si>
    <t>Mã chỉ tiêu</t>
  </si>
  <si>
    <t>Đơn vị tính</t>
  </si>
  <si>
    <t>Tình hình thực hiện</t>
  </si>
  <si>
    <t>A1</t>
  </si>
  <si>
    <t>Vốn đầu tư thực hiện</t>
  </si>
  <si>
    <t>A2</t>
  </si>
  <si>
    <t>Trong đó, từ nước ngoài</t>
  </si>
  <si>
    <t>A3</t>
  </si>
  <si>
    <t>Doanh thu</t>
  </si>
  <si>
    <t>A4</t>
  </si>
  <si>
    <t>Số lao động</t>
  </si>
  <si>
    <t>A5</t>
  </si>
  <si>
    <t>Nộp ngân sách</t>
  </si>
  <si>
    <t>Tình hình cấp GCNĐT</t>
  </si>
  <si>
    <t>B1</t>
  </si>
  <si>
    <t>Cấp mới</t>
  </si>
  <si>
    <t>B11</t>
  </si>
  <si>
    <t>Số dự án</t>
  </si>
  <si>
    <t>Dự án</t>
  </si>
  <si>
    <t>B12</t>
  </si>
  <si>
    <t>Vốn đầu tư đăng ký mới</t>
  </si>
  <si>
    <t>B2</t>
  </si>
  <si>
    <t>Điều chỉnh vốn</t>
  </si>
  <si>
    <t>B21</t>
  </si>
  <si>
    <t>Số lượt dự án điều chỉnh tăng vốn</t>
  </si>
  <si>
    <t>Lượt dự án</t>
  </si>
  <si>
    <t>B22</t>
  </si>
  <si>
    <t>Vốn đầu tư điều chỉnh tăng</t>
  </si>
  <si>
    <t>B23</t>
  </si>
  <si>
    <t>Số lượt dự án điều chỉnh giảm vốn</t>
  </si>
  <si>
    <t>B24</t>
  </si>
  <si>
    <t>Vốn đầu tư điều chỉnh giảm</t>
  </si>
  <si>
    <t>B3</t>
  </si>
  <si>
    <t>Vốn đăng ký cấp mới và tăng thêm</t>
  </si>
  <si>
    <t>Tình hình thu hồi GCNĐT</t>
  </si>
  <si>
    <t>C1</t>
  </si>
  <si>
    <t>C2</t>
  </si>
  <si>
    <t>Vốn đăng ký</t>
  </si>
  <si>
    <t>Tình hình tiếp nhận</t>
  </si>
  <si>
    <t>D1</t>
  </si>
  <si>
    <t>Số dự án tiếp nhận</t>
  </si>
  <si>
    <t>D2</t>
  </si>
  <si>
    <t>Vốn đăng ký của các dự án tiếp nhận</t>
  </si>
  <si>
    <t>Trong đó, đã cấp GCNĐT</t>
  </si>
  <si>
    <t>D3</t>
  </si>
  <si>
    <t>D4</t>
  </si>
  <si>
    <t>Chưa cấp</t>
  </si>
  <si>
    <t>D5</t>
  </si>
  <si>
    <t>D6</t>
  </si>
  <si>
    <t xml:space="preserve">Vốn đăng ký </t>
  </si>
  <si>
    <t>Biểu số 7</t>
  </si>
  <si>
    <t>DANH MỤC CÁC DỰ ÁN QUY HOẠCH</t>
  </si>
  <si>
    <t>Đơn vị: Triệu đồng</t>
  </si>
  <si>
    <t>Cấp phê duyệt</t>
  </si>
  <si>
    <t>Thời gian bắt đầu - kết thúc</t>
  </si>
  <si>
    <t>Tổng dự toán được duyệt</t>
  </si>
  <si>
    <t>Tổng số</t>
  </si>
  <si>
    <t>Trong đó</t>
  </si>
  <si>
    <t>Vốn trong nước</t>
  </si>
  <si>
    <t>Vốn nước ngoài</t>
  </si>
  <si>
    <t>TỔNG SỐ</t>
  </si>
  <si>
    <t>Quy hoạch tổng thể phát triển du lịch tỉnh Hà Nam đến năm 2030, tầm nhìn 2050</t>
  </si>
  <si>
    <t>UBND tỉnh</t>
  </si>
  <si>
    <t>2016-2017</t>
  </si>
  <si>
    <t>Quy hoạch tổng thể phát triển khu du lịch quốc gia Tam Chúc tỉnh Hà Nam đến năm 2030</t>
  </si>
  <si>
    <t>Thủ tướng CP</t>
  </si>
  <si>
    <t>UBND tỉnh Hà Nam</t>
  </si>
  <si>
    <t>2015-2016</t>
  </si>
  <si>
    <t>Quy hoạch phát triển mạng lưới kinh doanh xăng dầu trên địa bàn tỉnh Hà Nam đến năm 2025, tầm nhìn đến năm 2035</t>
  </si>
  <si>
    <t>Quy hoạch phân khu xây dựng tỷ lệ 1/2000 Khu trung tâm y tế chất lượng cao</t>
  </si>
  <si>
    <t>Quy hoạch chung xây dựng đô thị Chợ Sông</t>
  </si>
  <si>
    <t>Quy hoạch chung xây dựng đô thị Đô Hai</t>
  </si>
  <si>
    <t>Quy hoạch chung đô thị Phố Cà</t>
  </si>
  <si>
    <t>Quy hoạch chung đô thị Thái Hà</t>
  </si>
  <si>
    <t>Quy hoạch chung đô thị Ba Hàng</t>
  </si>
  <si>
    <t>Quy hoạch vùng huyện Thanh Liêm đến năm 2025 tầm nhìn 2050</t>
  </si>
  <si>
    <t xml:space="preserve">Quy hoạch chi tiết XD TL 1/2000 Trang trại bò sữa Vinamilk tại Thanh Nguyên Thanh Liêm </t>
  </si>
  <si>
    <t>Quy hoạch chi tiết xây dựng TL 1/2000 Khu nông nghiệp ứng dụng công nghệ cao xã Đồng Du, An Mỹ huyện Bình Lục</t>
  </si>
  <si>
    <t>Quy hoạch chi tiết xây dựng TL 1/2000 Khu nông nghiệp ứng dụng công nghệ cao xã Nhân Bình, Xuân Khê huyện Lý Nhân</t>
  </si>
  <si>
    <t>Quy hoạch chi tiết xây dựng TL 1/2000 Khu nông nghiệp ứng dụng công nghệ cao xã Nhân Khang huyện Lý Nhân</t>
  </si>
  <si>
    <t>Quy hoạch chung thị trấn Ba Sao, huyện Kim Bảng</t>
  </si>
  <si>
    <t>Quy hoạch vận tải hành khách bằng taxi trên địa bàn tỉnh Hà Nam giai đoạn 2016-2020 định hướng đến năm 2025</t>
  </si>
  <si>
    <t xml:space="preserve">UBND tỉnh </t>
  </si>
  <si>
    <t>2015-2017</t>
  </si>
  <si>
    <t>Rà soát quy hoạch thủy lợi giai đoạn 2016-2020</t>
  </si>
  <si>
    <t xml:space="preserve">Tổng sản phẩm trên địa bàn tỉnh, thành phố trực thuộc Trung ương (GRDP - giá SS) </t>
  </si>
  <si>
    <t>Rà soát, điều chỉnh bổ sung Quy hoạch tổng thể phát triển kinh tế-xã hội tỉnh Hà Nam đến năm 2030</t>
  </si>
  <si>
    <t>Thủ tướng Chính phủ</t>
  </si>
  <si>
    <t>Quy hoạch thiết kế đô thị dọc trục đường 150m, 68m và dọc sông Châu</t>
  </si>
  <si>
    <t>Quy hoạch thiết kế đô thị dọc trục đường N1, N2 và dọc sông Đáy</t>
  </si>
  <si>
    <t>Điều chỉnh quy hoạch phát triển Công nghiệp - Thương mại tỉnh Hà Nam đến năm 2025, tầm nhìn đến 2035</t>
  </si>
  <si>
    <t>Quy hoạch tài nguyên nước tỉnh Hà Nam giai đoạn 2015-2020 định hướng đến năm 2030</t>
  </si>
  <si>
    <t>Điều chỉnh quy hoạch sử dụng đất đến năm 2020 và lập kế hoạch sử dụng đất kỳ cuối (2016-2020) cấp tỉnh; Điều chỉnh quy hoạch sử dụng đất đến năm 2020 và lập kế hoạch sử dụng đất năm 2016 các huyện, thành phố tỉnh Hà Nam</t>
  </si>
  <si>
    <t>Quy hoạch phát triển nông nghiệp tỉnh Hà Nam đến năm 2025, định hướng đến năm 2035</t>
  </si>
  <si>
    <t>ước 2017</t>
  </si>
  <si>
    <t>KH 2018
 (dự kiến của STC)</t>
  </si>
  <si>
    <t>THU NGÂN SÁCH QUA CÁC NĂM</t>
  </si>
  <si>
    <t>CHỈ TIÊU</t>
  </si>
  <si>
    <t>STT</t>
  </si>
  <si>
    <t>Thu cân đối ngân sách trên địa bàn</t>
  </si>
  <si>
    <t>- Thu thuế XNK</t>
  </si>
  <si>
    <t>Tỷ lệ huy động GDP vào ngân sách</t>
  </si>
  <si>
    <t>GRDP theo giá hiện hành</t>
  </si>
  <si>
    <t>(Tỷ lệ tăng)</t>
  </si>
  <si>
    <t>Cơ sở</t>
  </si>
  <si>
    <t>Năm 2019</t>
  </si>
  <si>
    <t>Kế hoạch 2020</t>
  </si>
  <si>
    <t>Kế hoạch 2020 so với ước TH 2019 (%)</t>
  </si>
  <si>
    <t>Ước TH 2019 so với thực hiện 2018 (%)</t>
  </si>
  <si>
    <t>Thực hiện  2018</t>
  </si>
  <si>
    <t>Kế hoạch 2019</t>
  </si>
  <si>
    <t>- Số lượng bò thịt chất lượng cao</t>
  </si>
  <si>
    <t>- Số lượng bò sinh sản</t>
  </si>
  <si>
    <t>5.1</t>
  </si>
  <si>
    <t>Diện tích nuôi trồng thủy sản</t>
  </si>
  <si>
    <t>Ha</t>
  </si>
  <si>
    <t>5.2</t>
  </si>
  <si>
    <t>Sản lượng thủy sản</t>
  </si>
  <si>
    <t>Ước thực hiện 2019 so với TH 2018 (%)</t>
  </si>
  <si>
    <t>Ước TH 2019 so với TH 2018 (%)</t>
  </si>
  <si>
    <t>0,09</t>
  </si>
  <si>
    <t>- Tỷ lệ xã/phường đạt bộ tiêu chí quốc gia về y tế xã gđ đến 2020</t>
  </si>
  <si>
    <t>- Tỷ lệ trẻ em dưới 5 tuổi suy dinh dưỡng thể nhẹ cân</t>
  </si>
  <si>
    <t>Ước thực hiện cả năm 2019</t>
  </si>
  <si>
    <t>Kế hoạch năm 2020</t>
  </si>
  <si>
    <t>Thực hiện năm 2018</t>
  </si>
  <si>
    <t>Tổng số  hợp tác xã đăng ký thành lập (lũy kế)</t>
  </si>
  <si>
    <t>Số hợp tác xã tạm ngừng hoạt động hoặc chờ giải thể</t>
  </si>
  <si>
    <t>KH 2020 so với ước TH 2019 (%)</t>
  </si>
  <si>
    <t>Nghị Quyết Đảng bộ tỉnh Hà Nam lần thứ XIX</t>
  </si>
  <si>
    <t>90-95</t>
  </si>
  <si>
    <t>70-80</t>
  </si>
  <si>
    <t>Tăng bình quân 4%</t>
  </si>
  <si>
    <t xml:space="preserve">Tăng trưởng GRDP (giá so sánh) </t>
  </si>
  <si>
    <t>Nông, lâm nghiệp, thuỷ sản</t>
  </si>
  <si>
    <t>Công nghiệp và xây dựng</t>
  </si>
  <si>
    <t>Dịch vụ</t>
  </si>
  <si>
    <r>
      <t xml:space="preserve">Cơ cấu Tổng giá trị gia tăng theo ngành kinh tế </t>
    </r>
    <r>
      <rPr>
        <b/>
        <i/>
        <sz val="12"/>
        <rFont val="Times New Roman"/>
        <family val="1"/>
      </rPr>
      <t>(giá hiện hành)</t>
    </r>
  </si>
  <si>
    <t>Chỉ số giá tiêu dùng (CPI) trên địa bàn</t>
  </si>
  <si>
    <t>So với tháng 12 năm trước năm báo cáo</t>
  </si>
  <si>
    <t>So với cùng kỳ năm trước năm báo cáo</t>
  </si>
  <si>
    <t>CPI bình quân so với bình quân cùng kỳ năm trước năm báo cáo</t>
  </si>
  <si>
    <t>Vốn đầu tư phát triển trên địa bàn</t>
  </si>
  <si>
    <t>Tổng mức bán lẻ hàng hoá và doanh thu dịch vụ tiêu dùng (giá hiện hành)</t>
  </si>
  <si>
    <t>Du lịch</t>
  </si>
  <si>
    <t>Số lượt khách quốc tế</t>
  </si>
  <si>
    <t>Số lượt khách du lịch nội địa</t>
  </si>
  <si>
    <t>Nghìn lượt người</t>
  </si>
  <si>
    <t>Nhập khẩu</t>
  </si>
  <si>
    <t>Xuất khẩu</t>
  </si>
  <si>
    <t>Giai đoạn 2019-2020</t>
  </si>
  <si>
    <t>Bình quân 5 năm</t>
  </si>
  <si>
    <t>Chỉ tiêu ĐH Đảng</t>
  </si>
  <si>
    <t>So sánh BQ 5 năm với chỉ tiêu ĐH</t>
  </si>
  <si>
    <t>KH 2020</t>
  </si>
  <si>
    <t>Bình quân 2019-2020</t>
  </si>
  <si>
    <t>0,08</t>
  </si>
  <si>
    <t>Dự án quy hoạch dự kiến triển khai mới</t>
  </si>
  <si>
    <t>Trong đó: Vốn đầu tư thực hiện</t>
  </si>
  <si>
    <t>Trong đó: Tổng vốn đầu tư thực hiện của doanh nghiệp có vốn nhà nước</t>
  </si>
  <si>
    <t>Tổng doanh thu</t>
  </si>
  <si>
    <t>Tổng tài sản</t>
  </si>
  <si>
    <t>Tổng lỗ</t>
  </si>
  <si>
    <t>Tổng doanh thu của hợp tác xã</t>
  </si>
  <si>
    <t>Trong đó: doanh thu của HTX từ thành viên</t>
  </si>
  <si>
    <t>Thu nhập bình quân người lao động hợp tác xã</t>
  </si>
  <si>
    <t>Thịt hơi xuất chuồng các loại</t>
  </si>
  <si>
    <t>Chia ra</t>
  </si>
  <si>
    <t>Nghìn Chiếc</t>
  </si>
  <si>
    <t>Trong đó: - Diện tích nhà ở đô thị bình quân</t>
  </si>
  <si>
    <t xml:space="preserve">           - Diện tích nhà ở nông thôn bình quân</t>
  </si>
  <si>
    <t>Tỷ lệ chất thải y tế được thu gom</t>
  </si>
  <si>
    <t>Trong đó: được xử lý</t>
  </si>
  <si>
    <t>Thực hiện 
6 tháng</t>
  </si>
  <si>
    <t>Quy hoạch tỉnh Hà Nam đến năm 2030 tầm nhìn đến 2050</t>
  </si>
  <si>
    <t>2019-2020</t>
  </si>
  <si>
    <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/người</t>
    </r>
  </si>
  <si>
    <r>
      <t>m</t>
    </r>
    <r>
      <rPr>
        <vertAlign val="superscript"/>
        <sz val="12"/>
        <rFont val="Times New Roman"/>
        <family val="1"/>
        <charset val="163"/>
      </rPr>
      <t>2</t>
    </r>
    <r>
      <rPr>
        <sz val="12"/>
        <rFont val="Times New Roman"/>
        <family val="1"/>
        <charset val="163"/>
      </rPr>
      <t>/người</t>
    </r>
  </si>
  <si>
    <t>Rà soát cả năm</t>
  </si>
  <si>
    <t>TW giao</t>
  </si>
  <si>
    <t>Địa phương giao</t>
  </si>
  <si>
    <t>Rà soát KH</t>
  </si>
  <si>
    <t>Nghị quyết 25</t>
  </si>
  <si>
    <t>NQ 25</t>
  </si>
  <si>
    <t>tăng 12,3</t>
  </si>
  <si>
    <t>tăng 3,1</t>
  </si>
  <si>
    <t>Không đạt</t>
  </si>
  <si>
    <t>Trong đó: Số xã đạt chuẩn NTM kiểu mẫu</t>
  </si>
  <si>
    <t>Phòng, chống thiên tai, bảo vệ môi trường, an toàn giao thông và phòng, chống cháy, nổ</t>
  </si>
  <si>
    <t>- Số người chết vì hậu quả thiên tai</t>
  </si>
  <si>
    <t>- Số người bị thương do thiên tai</t>
  </si>
  <si>
    <t>- Tổng giá trị thiệt hại do thiên tai</t>
  </si>
  <si>
    <t>Trong đó: nước sạch được cấp từ các nhà máy cấp nước tập trung</t>
  </si>
  <si>
    <t>(Theo Quyết định số 2718/QĐ-UBND ngày 10/12/2019 của UBND tỉnh Hà Nam)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</si>
</sst>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#,##0;[Red]\-#,##0\ \ ;&quot;&quot;;@"/>
    <numFmt numFmtId="167" formatCode="#,##0.0"/>
    <numFmt numFmtId="168" formatCode="#,##0.000"/>
    <numFmt numFmtId="169" formatCode="_(* #,##0.0_);_(* \(#,##0.0\);_(* &quot;-&quot;??_);_(@_)"/>
    <numFmt numFmtId="170" formatCode="0.0"/>
    <numFmt numFmtId="171" formatCode="_(* #,##0.000_);_(* \(#,##0.000\);_(* &quot;-&quot;??_);_(@_)"/>
    <numFmt numFmtId="172" formatCode="_(* #,##0_);_(* \(#,##0\);_(* &quot;-&quot;??_);_(@_)"/>
    <numFmt numFmtId="173" formatCode="0.0000"/>
    <numFmt numFmtId="174" formatCode="\$#,##0\ ;\(\$#,##0\)"/>
    <numFmt numFmtId="175" formatCode="_-&quot;€&quot;* #,##0.00_-;\-&quot;€&quot;* #,##0.00_-;_-&quot;€&quot;* &quot;-&quot;??_-;_-@_-"/>
    <numFmt numFmtId="176" formatCode="&quot;\&quot;#,##0;[Red]&quot;\&quot;\-#,##0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#,##0\ &quot;€&quot;;[Red]\-#,##0\ &quot;€&quot;"/>
    <numFmt numFmtId="180" formatCode="#,##0\ &quot;þ&quot;;[Red]\-#,##0\ &quot;þ&quot;"/>
    <numFmt numFmtId="181" formatCode="_-* #,##0_-;\-* #,##0_-;_-* &quot;-&quot;_-;_-@_-"/>
    <numFmt numFmtId="182" formatCode="_-&quot;€&quot;* #,##0_-;\-&quot;€&quot;* #,##0_-;_-&quot;€&quot;* &quot;-&quot;_-;_-@_-"/>
    <numFmt numFmtId="183" formatCode="&quot;VND&quot;#,##0_);[Red]\(&quot;VND&quot;#,##0\)"/>
    <numFmt numFmtId="184" formatCode="_-* #,##0.00_-;\-* #,##0.00_-;_-* &quot;-&quot;??_-;_-@_-"/>
    <numFmt numFmtId="185" formatCode="_-* #,##0.00\ _V_N_D_-;\-* #,##0.00\ _V_N_D_-;_-* &quot;-&quot;??\ _V_N_D_-;_-@_-"/>
    <numFmt numFmtId="186" formatCode="&quot;\&quot;#,##0.00;[Red]&quot;\&quot;\-#,##0.00"/>
    <numFmt numFmtId="187" formatCode="_(* #,##0.0_);_(* \(#,##0.0\);_(* &quot;-&quot;_);_(@_)"/>
    <numFmt numFmtId="188" formatCode="#,##0.0_);\(#,##0.0\)"/>
    <numFmt numFmtId="189" formatCode="0.000"/>
    <numFmt numFmtId="190" formatCode="_-* #,##0\ &quot;€&quot;_-;\-* #,##0\ &quot;€&quot;_-;_-* &quot;-&quot;\ &quot;€&quot;_-;_-@_-"/>
    <numFmt numFmtId="191" formatCode="_-* #,##0\ _F_-;\-* #,##0\ _F_-;_-* &quot;-&quot;\ _F_-;_-@_-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_ ;_ * \-#,##0_ ;_ * &quot;-&quot;_ ;_ @_ "/>
    <numFmt numFmtId="195" formatCode="_ * #,##0.00_ ;_ * \-#,##0.00_ ;_ * &quot;-&quot;??_ ;_ @_ "/>
    <numFmt numFmtId="196" formatCode="_(* #,##0.0000_);_(* \(#,##0.0000\);_(* &quot;-&quot;??_);_(@_)"/>
    <numFmt numFmtId="197" formatCode="0.0%;[Red]\(0.0%\)"/>
    <numFmt numFmtId="198" formatCode="_ * #,##0.00_)&quot;£&quot;_ ;_ * \(#,##0.00\)&quot;£&quot;_ ;_ * &quot;-&quot;??_)&quot;£&quot;_ ;_ @_ "/>
    <numFmt numFmtId="199" formatCode="_-&quot;$&quot;* #,##0.00_-;\-&quot;$&quot;* #,##0.00_-;_-&quot;$&quot;* &quot;-&quot;??_-;_-@_-"/>
    <numFmt numFmtId="200" formatCode="0.0%;\(0.0%\)"/>
    <numFmt numFmtId="201" formatCode="0.000_)"/>
    <numFmt numFmtId="202" formatCode="_(* #.##0.00_);_(* \(#.##0.00\);_(* &quot;-&quot;??_);_(@_)"/>
    <numFmt numFmtId="203" formatCode="_-* #,##0.00\ _€_-;\-* #,##0.00\ _€_-;_-* &quot;-&quot;??\ _€_-;_-@_-"/>
    <numFmt numFmtId="204" formatCode="&quot;C&quot;#,##0.00_);\(&quot;C&quot;#,##0.00\)"/>
    <numFmt numFmtId="205" formatCode="&quot;C&quot;#,##0_);\(&quot;C&quot;#,##0\)"/>
    <numFmt numFmtId="206" formatCode="&quot;$&quot;\ \ \ \ #,##0_);\(&quot;$&quot;\ \ \ #,##0\)"/>
    <numFmt numFmtId="207" formatCode="&quot;$&quot;\ \ \ \ \ #,##0_);\(&quot;$&quot;\ \ \ \ \ #,##0\)"/>
    <numFmt numFmtId="208" formatCode="&quot;C&quot;#,##0_);[Red]\(&quot;C&quot;#,##0\)"/>
    <numFmt numFmtId="209" formatCode="#,###;\-#,###;&quot;&quot;;_(@_)"/>
    <numFmt numFmtId="210" formatCode="#,##0_ ;[Red]\-#,##0\ "/>
    <numFmt numFmtId="211" formatCode="#,##0\ &quot;$&quot;_);[Red]\(#,##0\ &quot;$&quot;\)"/>
    <numFmt numFmtId="212" formatCode="&quot;$&quot;###,0&quot;.&quot;00_);[Red]\(&quot;$&quot;###,0&quot;.&quot;00\)"/>
    <numFmt numFmtId="213" formatCode="&quot;\&quot;#,##0;[Red]\-&quot;\&quot;#,##0"/>
    <numFmt numFmtId="214" formatCode="&quot;\&quot;#,##0.00;\-&quot;\&quot;#,##0.00"/>
    <numFmt numFmtId="215" formatCode="#,##0.000_);\(#,##0.000\)"/>
    <numFmt numFmtId="216" formatCode="#,##0.00\ &quot;F&quot;;[Red]\-#,##0.00\ &quot;F&quot;"/>
    <numFmt numFmtId="217" formatCode="#,##0\ &quot;F&quot;;\-#,##0\ &quot;F&quot;"/>
    <numFmt numFmtId="218" formatCode="#,##0\ &quot;F&quot;;[Red]\-#,##0\ &quot;F&quot;"/>
    <numFmt numFmtId="219" formatCode="_-* #,##0\ &quot;F&quot;_-;\-* #,##0\ &quot;F&quot;_-;_-* &quot;-&quot;\ &quot;F&quot;_-;_-@_-"/>
    <numFmt numFmtId="220" formatCode="#,##0.00\ &quot;F&quot;;\-#,##0.00\ &quot;F&quot;"/>
    <numFmt numFmtId="221" formatCode="_-* #,##0\ _®_-;\-* #,##0\ _®_-;_-* &quot;-&quot;\ _®_-;_-@_-"/>
    <numFmt numFmtId="222" formatCode="#,##0.00000000"/>
    <numFmt numFmtId="223" formatCode="0.000000"/>
  </numFmts>
  <fonts count="14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.VnTime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163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  <charset val="163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name val="Times New Roman"/>
      <family val="1"/>
      <charset val="163"/>
    </font>
    <font>
      <sz val="14"/>
      <name val="Times New Roman"/>
      <family val="1"/>
      <charset val="163"/>
    </font>
    <font>
      <b/>
      <u/>
      <sz val="14"/>
      <name val="Times New Roman"/>
      <family val="1"/>
      <charset val="163"/>
    </font>
    <font>
      <sz val="11"/>
      <color indexed="8"/>
      <name val="Calibri"/>
      <family val="2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i/>
      <sz val="13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.VnTime"/>
      <family val="2"/>
    </font>
    <font>
      <sz val="9"/>
      <name val="Arial"/>
      <family val="2"/>
    </font>
    <font>
      <sz val="14"/>
      <name val="뼻뮝"/>
      <charset val="129"/>
    </font>
    <font>
      <sz val="12"/>
      <name val="¹UAAA¼"/>
      <charset val="128"/>
    </font>
    <font>
      <sz val="12"/>
      <name val="Courier"/>
      <family val="3"/>
    </font>
    <font>
      <b/>
      <sz val="12"/>
      <name val="Arial"/>
      <family val="2"/>
    </font>
    <font>
      <sz val="12"/>
      <name val="뼻뮝"/>
      <charset val="129"/>
    </font>
    <font>
      <sz val="10"/>
      <name val="VNtimes new roman"/>
      <family val="2"/>
    </font>
    <font>
      <sz val="12"/>
      <name val="바탕체"/>
      <charset val="129"/>
    </font>
    <font>
      <sz val="10"/>
      <name val=" "/>
      <charset val="134"/>
    </font>
    <font>
      <b/>
      <sz val="11"/>
      <name val=".VnTimeH"/>
      <family val="2"/>
    </font>
    <font>
      <i/>
      <sz val="10"/>
      <name val=".VnTime"/>
      <family val="2"/>
    </font>
    <font>
      <sz val="14"/>
      <name val=".VnTimeH"/>
      <family val="2"/>
    </font>
    <font>
      <b/>
      <sz val="10"/>
      <name val=".VnTimeH"/>
      <family val="2"/>
    </font>
    <font>
      <sz val="10"/>
      <name val="굴림체"/>
      <charset val="129"/>
    </font>
    <font>
      <sz val="14"/>
      <name val=".VnArial"/>
      <family val="2"/>
    </font>
    <font>
      <b/>
      <sz val="10"/>
      <name val=".VnTime"/>
      <family val="2"/>
    </font>
    <font>
      <b/>
      <sz val="10"/>
      <name val=".VnArial"/>
      <family val="2"/>
    </font>
    <font>
      <sz val="12"/>
      <name val="Arial"/>
      <family val="2"/>
    </font>
    <font>
      <sz val="12"/>
      <name val="바탕체"/>
      <charset val="134"/>
    </font>
    <font>
      <sz val="12"/>
      <name val="Calibri"/>
      <family val="2"/>
    </font>
    <font>
      <sz val="12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color theme="1"/>
      <name val="Times New Roman"/>
      <family val="2"/>
      <charset val="163"/>
    </font>
    <font>
      <sz val="14"/>
      <color indexed="8"/>
      <name val="Times New Roman"/>
      <family val="2"/>
      <charset val="163"/>
    </font>
    <font>
      <sz val="11"/>
      <color indexed="8"/>
      <name val="Calibri"/>
      <family val="2"/>
      <charset val="163"/>
    </font>
    <font>
      <sz val="10"/>
      <name val="VNtimes new roman"/>
      <family val="1"/>
    </font>
    <font>
      <b/>
      <sz val="11"/>
      <name val="Arial"/>
      <family val="2"/>
    </font>
    <font>
      <sz val="12"/>
      <name val="VNI-Times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1"/>
      <name val="VNI-Aptima"/>
    </font>
    <font>
      <sz val="12"/>
      <name val="???"/>
    </font>
    <font>
      <sz val="14"/>
      <name val="VnTime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b/>
      <i/>
      <sz val="14"/>
      <name val="VNTime"/>
      <family val="2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</font>
    <font>
      <sz val="10"/>
      <name val=".VnArial"/>
      <family val="2"/>
    </font>
    <font>
      <sz val="11"/>
      <name val="Tms Rmn"/>
    </font>
    <font>
      <sz val="10"/>
      <name val=".VnTime"/>
      <family val="2"/>
    </font>
    <font>
      <sz val="10"/>
      <name val="MS Serif"/>
      <family val="1"/>
    </font>
    <font>
      <b/>
      <sz val="11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  <charset val="163"/>
    </font>
    <font>
      <b/>
      <u/>
      <sz val="13"/>
      <name val="VnTime"/>
    </font>
    <font>
      <b/>
      <sz val="12"/>
      <color indexed="9"/>
      <name val="Tms Rmn"/>
    </font>
    <font>
      <b/>
      <sz val="12"/>
      <name val="Helv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b/>
      <sz val="11"/>
      <name val="Helv"/>
    </font>
    <font>
      <sz val="7"/>
      <name val="Small Fonts"/>
      <family val="2"/>
    </font>
    <font>
      <sz val="11"/>
      <color indexed="8"/>
      <name val="times new roman"/>
      <family val="2"/>
      <charset val="163"/>
    </font>
    <font>
      <sz val="10"/>
      <name val="Arial"/>
      <family val="2"/>
      <charset val="163"/>
    </font>
    <font>
      <sz val="11"/>
      <name val="UVnTime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sz val="13"/>
      <name val=".VnTime"/>
      <family val="2"/>
    </font>
    <font>
      <b/>
      <sz val="13"/>
      <color indexed="8"/>
      <name val=".VnTimeH"/>
      <family val="2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theme="1"/>
      <name val="times new roman"/>
      <family val="2"/>
      <charset val="163"/>
    </font>
    <font>
      <sz val="12"/>
      <name val=".VnTime"/>
      <family val="2"/>
    </font>
    <font>
      <sz val="12"/>
      <name val="Times New Roman"/>
      <family val="1"/>
      <charset val="163"/>
    </font>
    <font>
      <sz val="11"/>
      <name val="Calibri"/>
      <family val="2"/>
      <charset val="163"/>
      <scheme val="minor"/>
    </font>
    <font>
      <sz val="12"/>
      <name val="Calibri"/>
      <family val="2"/>
      <charset val="163"/>
      <scheme val="minor"/>
    </font>
    <font>
      <vertAlign val="superscript"/>
      <sz val="12"/>
      <name val="Times New Roman"/>
      <family val="1"/>
      <charset val="163"/>
    </font>
    <font>
      <i/>
      <sz val="11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163"/>
    </font>
    <font>
      <i/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  <charset val="163"/>
    </font>
    <font>
      <b/>
      <sz val="18"/>
      <name val="Times New Roman"/>
      <family val="1"/>
      <charset val="163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08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21" fillId="0" borderId="0"/>
    <xf numFmtId="0" fontId="13" fillId="0" borderId="0"/>
    <xf numFmtId="0" fontId="13" fillId="0" borderId="0"/>
    <xf numFmtId="0" fontId="5" fillId="0" borderId="0"/>
    <xf numFmtId="0" fontId="14" fillId="0" borderId="0"/>
    <xf numFmtId="0" fontId="6" fillId="0" borderId="0"/>
    <xf numFmtId="43" fontId="29" fillId="0" borderId="0" applyFont="0" applyFill="0" applyBorder="0" applyAlignment="0" applyProtection="0"/>
    <xf numFmtId="0" fontId="35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13" fillId="0" borderId="0" applyFont="0" applyFill="0" applyBorder="0" applyAlignment="0" applyProtection="0"/>
    <xf numFmtId="3" fontId="50" fillId="0" borderId="14" applyNumberFormat="0" applyAlignment="0">
      <alignment horizontal="center" vertical="center"/>
    </xf>
    <xf numFmtId="3" fontId="13" fillId="0" borderId="0" applyFont="0" applyFill="0" applyBorder="0" applyAlignment="0" applyProtection="0"/>
    <xf numFmtId="3" fontId="54" fillId="0" borderId="14" applyNumberFormat="0" applyAlignment="0">
      <alignment horizontal="center" vertical="center"/>
    </xf>
    <xf numFmtId="2" fontId="13" fillId="0" borderId="0" applyFont="0" applyFill="0" applyBorder="0" applyAlignment="0" applyProtection="0"/>
    <xf numFmtId="183" fontId="44" fillId="0" borderId="0"/>
    <xf numFmtId="174" fontId="13" fillId="0" borderId="0" applyFont="0" applyFill="0" applyBorder="0" applyAlignment="0" applyProtection="0"/>
    <xf numFmtId="0" fontId="46" fillId="0" borderId="0" applyFont="0" applyFill="0" applyBorder="0" applyAlignment="0" applyProtection="0"/>
    <xf numFmtId="172" fontId="49" fillId="0" borderId="9" applyNumberFormat="0" applyFont="0" applyBorder="0" applyAlignment="0">
      <alignment horizontal="center" vertical="center"/>
    </xf>
    <xf numFmtId="0" fontId="4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185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2" fillId="0" borderId="16" applyNumberFormat="0" applyAlignment="0" applyProtection="0">
      <alignment horizontal="left" vertical="center"/>
    </xf>
    <xf numFmtId="0" fontId="42" fillId="0" borderId="4">
      <alignment horizontal="left" vertical="center"/>
    </xf>
    <xf numFmtId="3" fontId="48" fillId="0" borderId="14" applyNumberFormat="0" applyAlignment="0">
      <alignment horizontal="center" vertical="center"/>
    </xf>
    <xf numFmtId="3" fontId="53" fillId="0" borderId="14" applyNumberFormat="0" applyAlignment="0">
      <alignment horizontal="center" vertical="center"/>
    </xf>
    <xf numFmtId="40" fontId="39" fillId="0" borderId="0" applyFont="0" applyFill="0" applyBorder="0" applyAlignment="0" applyProtection="0"/>
    <xf numFmtId="0" fontId="55" fillId="0" borderId="0" applyNumberFormat="0" applyFont="0" applyFill="0" applyAlignment="0"/>
    <xf numFmtId="0" fontId="35" fillId="0" borderId="0"/>
    <xf numFmtId="0" fontId="6" fillId="0" borderId="0"/>
    <xf numFmtId="0" fontId="13" fillId="0" borderId="0"/>
    <xf numFmtId="3" fontId="47" fillId="0" borderId="15" applyNumberFormat="0" applyAlignment="0">
      <alignment horizontal="left" wrapText="1"/>
    </xf>
    <xf numFmtId="0" fontId="52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center"/>
    </xf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3" fillId="0" borderId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51" fillId="0" borderId="0"/>
    <xf numFmtId="0" fontId="55" fillId="0" borderId="0"/>
    <xf numFmtId="18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41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36" fillId="0" borderId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13" fillId="0" borderId="0"/>
    <xf numFmtId="0" fontId="13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8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43" fontId="6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0" fontId="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5" fillId="0" borderId="0"/>
    <xf numFmtId="182" fontId="67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68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181" fontId="70" fillId="0" borderId="0" applyFont="0" applyFill="0" applyBorder="0" applyAlignment="0" applyProtection="0"/>
    <xf numFmtId="184" fontId="70" fillId="0" borderId="0" applyFont="0" applyFill="0" applyBorder="0" applyAlignment="0" applyProtection="0"/>
    <xf numFmtId="6" fontId="41" fillId="0" borderId="0" applyFont="0" applyFill="0" applyBorder="0" applyAlignment="0" applyProtection="0"/>
    <xf numFmtId="0" fontId="6" fillId="0" borderId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/>
    <xf numFmtId="0" fontId="13" fillId="0" borderId="0" applyNumberFormat="0" applyFill="0" applyBorder="0" applyAlignment="0" applyProtection="0"/>
    <xf numFmtId="190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3" fillId="0" borderId="0"/>
    <xf numFmtId="0" fontId="73" fillId="0" borderId="0"/>
    <xf numFmtId="191" fontId="5" fillId="0" borderId="0" applyFont="0" applyFill="0" applyBorder="0" applyAlignment="0" applyProtection="0"/>
    <xf numFmtId="0" fontId="74" fillId="0" borderId="0"/>
    <xf numFmtId="0" fontId="75" fillId="0" borderId="0">
      <alignment vertical="top"/>
    </xf>
    <xf numFmtId="0" fontId="75" fillId="0" borderId="0">
      <alignment vertical="top"/>
    </xf>
    <xf numFmtId="190" fontId="72" fillId="0" borderId="0" applyFont="0" applyFill="0" applyBorder="0" applyAlignment="0" applyProtection="0"/>
    <xf numFmtId="182" fontId="67" fillId="0" borderId="0" applyFont="0" applyFill="0" applyBorder="0" applyAlignment="0" applyProtection="0"/>
    <xf numFmtId="184" fontId="67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184" fontId="67" fillId="0" borderId="0" applyFont="0" applyFill="0" applyBorder="0" applyAlignment="0" applyProtection="0"/>
    <xf numFmtId="191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184" fontId="67" fillId="0" borderId="0" applyFont="0" applyFill="0" applyBorder="0" applyAlignment="0" applyProtection="0"/>
    <xf numFmtId="191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76" fillId="0" borderId="0"/>
    <xf numFmtId="181" fontId="67" fillId="0" borderId="0" applyFont="0" applyFill="0" applyBorder="0" applyAlignment="0" applyProtection="0"/>
    <xf numFmtId="191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182" fontId="67" fillId="0" borderId="0" applyFont="0" applyFill="0" applyBorder="0" applyAlignment="0" applyProtection="0"/>
    <xf numFmtId="184" fontId="67" fillId="0" borderId="0" applyFont="0" applyFill="0" applyBorder="0" applyAlignment="0" applyProtection="0"/>
    <xf numFmtId="192" fontId="77" fillId="0" borderId="0" applyFont="0" applyFill="0" applyBorder="0" applyAlignment="0" applyProtection="0"/>
    <xf numFmtId="1" fontId="78" fillId="0" borderId="1" applyBorder="0" applyAlignment="0">
      <alignment horizontal="center"/>
    </xf>
    <xf numFmtId="192" fontId="77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7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4" borderId="0"/>
    <xf numFmtId="0" fontId="5" fillId="0" borderId="0"/>
    <xf numFmtId="0" fontId="81" fillId="4" borderId="0"/>
    <xf numFmtId="0" fontId="82" fillId="0" borderId="0">
      <alignment wrapText="1"/>
    </xf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3" fontId="85" fillId="0" borderId="0" applyFont="0" applyFill="0" applyBorder="0" applyAlignment="0" applyProtection="0"/>
    <xf numFmtId="0" fontId="86" fillId="0" borderId="0">
      <alignment horizontal="center" wrapText="1"/>
      <protection locked="0"/>
    </xf>
    <xf numFmtId="194" fontId="83" fillId="0" borderId="0" applyFont="0" applyFill="0" applyBorder="0" applyAlignment="0" applyProtection="0"/>
    <xf numFmtId="194" fontId="85" fillId="0" borderId="0" applyFont="0" applyFill="0" applyBorder="0" applyAlignment="0" applyProtection="0"/>
    <xf numFmtId="195" fontId="83" fillId="0" borderId="0" applyFont="0" applyFill="0" applyBorder="0" applyAlignment="0" applyProtection="0"/>
    <xf numFmtId="195" fontId="85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89" fillId="0" borderId="0"/>
    <xf numFmtId="0" fontId="90" fillId="0" borderId="0"/>
    <xf numFmtId="0" fontId="91" fillId="0" borderId="0"/>
    <xf numFmtId="189" fontId="13" fillId="0" borderId="0" applyFill="0" applyBorder="0" applyAlignment="0"/>
    <xf numFmtId="188" fontId="92" fillId="0" borderId="0" applyFill="0" applyBorder="0" applyAlignment="0"/>
    <xf numFmtId="196" fontId="92" fillId="0" borderId="0" applyFill="0" applyBorder="0" applyAlignment="0"/>
    <xf numFmtId="197" fontId="92" fillId="0" borderId="0" applyFill="0" applyBorder="0" applyAlignment="0"/>
    <xf numFmtId="198" fontId="13" fillId="0" borderId="0" applyFill="0" applyBorder="0" applyAlignment="0"/>
    <xf numFmtId="199" fontId="92" fillId="0" borderId="0" applyFill="0" applyBorder="0" applyAlignment="0"/>
    <xf numFmtId="200" fontId="92" fillId="0" borderId="0" applyFill="0" applyBorder="0" applyAlignment="0"/>
    <xf numFmtId="188" fontId="92" fillId="0" borderId="0" applyFill="0" applyBorder="0" applyAlignment="0"/>
    <xf numFmtId="0" fontId="93" fillId="0" borderId="0"/>
    <xf numFmtId="172" fontId="94" fillId="0" borderId="0" applyFont="0" applyFill="0" applyBorder="0" applyAlignment="0" applyProtection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201" fontId="95" fillId="0" borderId="0"/>
    <xf numFmtId="199" fontId="9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35" fillId="0" borderId="0" applyFont="0" applyFill="0" applyBorder="0" applyAlignment="0" applyProtection="0"/>
    <xf numFmtId="20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73" fillId="0" borderId="0"/>
    <xf numFmtId="0" fontId="97" fillId="0" borderId="0" applyNumberFormat="0" applyAlignment="0">
      <alignment horizontal="left"/>
    </xf>
    <xf numFmtId="188" fontId="92" fillId="0" borderId="0" applyFont="0" applyFill="0" applyBorder="0" applyAlignment="0" applyProtection="0"/>
    <xf numFmtId="44" fontId="6" fillId="0" borderId="0" applyFont="0" applyFill="0" applyBorder="0" applyAlignment="0" applyProtection="0"/>
    <xf numFmtId="205" fontId="73" fillId="0" borderId="0"/>
    <xf numFmtId="14" fontId="75" fillId="0" borderId="0" applyFill="0" applyBorder="0" applyAlignment="0"/>
    <xf numFmtId="0" fontId="98" fillId="0" borderId="0"/>
    <xf numFmtId="206" fontId="73" fillId="0" borderId="0" applyFont="0" applyFill="0" applyBorder="0" applyAlignment="0" applyProtection="0"/>
    <xf numFmtId="207" fontId="73" fillId="0" borderId="0" applyFont="0" applyFill="0" applyBorder="0" applyAlignment="0" applyProtection="0"/>
    <xf numFmtId="208" fontId="73" fillId="0" borderId="0"/>
    <xf numFmtId="181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18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99" fontId="92" fillId="0" borderId="0" applyFill="0" applyBorder="0" applyAlignment="0"/>
    <xf numFmtId="188" fontId="92" fillId="0" borderId="0" applyFill="0" applyBorder="0" applyAlignment="0"/>
    <xf numFmtId="199" fontId="92" fillId="0" borderId="0" applyFill="0" applyBorder="0" applyAlignment="0"/>
    <xf numFmtId="200" fontId="92" fillId="0" borderId="0" applyFill="0" applyBorder="0" applyAlignment="0"/>
    <xf numFmtId="188" fontId="92" fillId="0" borderId="0" applyFill="0" applyBorder="0" applyAlignment="0"/>
    <xf numFmtId="0" fontId="100" fillId="0" borderId="0" applyNumberFormat="0" applyAlignment="0">
      <alignment horizontal="left"/>
    </xf>
    <xf numFmtId="3" fontId="5" fillId="5" borderId="18">
      <alignment horizontal="right" vertical="top" wrapText="1"/>
    </xf>
    <xf numFmtId="38" fontId="101" fillId="3" borderId="0" applyNumberFormat="0" applyBorder="0" applyAlignment="0" applyProtection="0"/>
    <xf numFmtId="209" fontId="102" fillId="0" borderId="19" applyFont="0" applyFill="0" applyBorder="0" applyAlignment="0" applyProtection="0">
      <alignment horizontal="right"/>
    </xf>
    <xf numFmtId="0" fontId="103" fillId="6" borderId="0"/>
    <xf numFmtId="0" fontId="104" fillId="0" borderId="0">
      <alignment horizontal="left"/>
    </xf>
    <xf numFmtId="0" fontId="105" fillId="0" borderId="0" applyProtection="0"/>
    <xf numFmtId="0" fontId="42" fillId="0" borderId="0" applyProtection="0"/>
    <xf numFmtId="0" fontId="106" fillId="0" borderId="20">
      <alignment horizontal="center"/>
    </xf>
    <xf numFmtId="0" fontId="106" fillId="0" borderId="0">
      <alignment horizontal="center"/>
    </xf>
    <xf numFmtId="5" fontId="53" fillId="7" borderId="1" applyNumberFormat="0" applyAlignment="0">
      <alignment horizontal="left" vertical="top"/>
    </xf>
    <xf numFmtId="49" fontId="107" fillId="0" borderId="1">
      <alignment vertical="center"/>
    </xf>
    <xf numFmtId="191" fontId="72" fillId="0" borderId="0" applyFont="0" applyFill="0" applyBorder="0" applyAlignment="0" applyProtection="0"/>
    <xf numFmtId="10" fontId="101" fillId="3" borderId="1" applyNumberFormat="0" applyBorder="0" applyAlignment="0" applyProtection="0"/>
    <xf numFmtId="0" fontId="5" fillId="0" borderId="0"/>
    <xf numFmtId="167" fontId="5" fillId="8" borderId="18">
      <alignment vertical="top" wrapText="1"/>
    </xf>
    <xf numFmtId="0" fontId="73" fillId="0" borderId="0"/>
    <xf numFmtId="199" fontId="92" fillId="0" borderId="0" applyFill="0" applyBorder="0" applyAlignment="0"/>
    <xf numFmtId="188" fontId="92" fillId="0" borderId="0" applyFill="0" applyBorder="0" applyAlignment="0"/>
    <xf numFmtId="199" fontId="92" fillId="0" borderId="0" applyFill="0" applyBorder="0" applyAlignment="0"/>
    <xf numFmtId="200" fontId="92" fillId="0" borderId="0" applyFill="0" applyBorder="0" applyAlignment="0"/>
    <xf numFmtId="188" fontId="92" fillId="0" borderId="0" applyFill="0" applyBorder="0" applyAlignment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181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08" fillId="0" borderId="20"/>
    <xf numFmtId="210" fontId="96" fillId="0" borderId="21"/>
    <xf numFmtId="211" fontId="73" fillId="0" borderId="0" applyFont="0" applyFill="0" applyBorder="0" applyAlignment="0" applyProtection="0"/>
    <xf numFmtId="212" fontId="73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21" fillId="0" borderId="0"/>
    <xf numFmtId="37" fontId="109" fillId="0" borderId="0"/>
    <xf numFmtId="183" fontId="65" fillId="0" borderId="0"/>
    <xf numFmtId="0" fontId="6" fillId="0" borderId="0"/>
    <xf numFmtId="0" fontId="55" fillId="0" borderId="0"/>
    <xf numFmtId="0" fontId="13" fillId="0" borderId="0"/>
    <xf numFmtId="0" fontId="29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133" fillId="0" borderId="0"/>
    <xf numFmtId="0" fontId="110" fillId="0" borderId="0"/>
    <xf numFmtId="0" fontId="96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5" fillId="0" borderId="0"/>
    <xf numFmtId="0" fontId="99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4" fontId="86" fillId="0" borderId="0">
      <alignment horizontal="center" wrapText="1"/>
      <protection locked="0"/>
    </xf>
    <xf numFmtId="198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10" fontId="1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22" applyNumberFormat="0" applyBorder="0"/>
    <xf numFmtId="199" fontId="92" fillId="0" borderId="0" applyFill="0" applyBorder="0" applyAlignment="0"/>
    <xf numFmtId="188" fontId="92" fillId="0" borderId="0" applyFill="0" applyBorder="0" applyAlignment="0"/>
    <xf numFmtId="199" fontId="92" fillId="0" borderId="0" applyFill="0" applyBorder="0" applyAlignment="0"/>
    <xf numFmtId="200" fontId="92" fillId="0" borderId="0" applyFill="0" applyBorder="0" applyAlignment="0"/>
    <xf numFmtId="188" fontId="92" fillId="0" borderId="0" applyFill="0" applyBorder="0" applyAlignment="0"/>
    <xf numFmtId="0" fontId="113" fillId="0" borderId="0"/>
    <xf numFmtId="0" fontId="73" fillId="0" borderId="0" applyNumberFormat="0" applyFont="0" applyFill="0" applyBorder="0" applyAlignment="0" applyProtection="0">
      <alignment horizontal="left"/>
    </xf>
    <xf numFmtId="0" fontId="114" fillId="0" borderId="20">
      <alignment horizontal="center"/>
    </xf>
    <xf numFmtId="0" fontId="115" fillId="9" borderId="0" applyNumberFormat="0" applyFont="0" applyBorder="0" applyAlignment="0">
      <alignment horizontal="center"/>
    </xf>
    <xf numFmtId="14" fontId="116" fillId="0" borderId="0" applyNumberFormat="0" applyFill="0" applyBorder="0" applyAlignment="0" applyProtection="0">
      <alignment horizontal="left"/>
    </xf>
    <xf numFmtId="191" fontId="72" fillId="0" borderId="0" applyFont="0" applyFill="0" applyBorder="0" applyAlignment="0" applyProtection="0"/>
    <xf numFmtId="4" fontId="117" fillId="10" borderId="23" applyNumberFormat="0" applyProtection="0">
      <alignment vertical="center"/>
    </xf>
    <xf numFmtId="4" fontId="118" fillId="10" borderId="23" applyNumberFormat="0" applyProtection="0">
      <alignment vertical="center"/>
    </xf>
    <xf numFmtId="4" fontId="119" fillId="10" borderId="23" applyNumberFormat="0" applyProtection="0">
      <alignment horizontal="left" vertical="center" indent="1"/>
    </xf>
    <xf numFmtId="4" fontId="119" fillId="11" borderId="0" applyNumberFormat="0" applyProtection="0">
      <alignment horizontal="left" vertical="center" indent="1"/>
    </xf>
    <xf numFmtId="4" fontId="119" fillId="12" borderId="23" applyNumberFormat="0" applyProtection="0">
      <alignment horizontal="right" vertical="center"/>
    </xf>
    <xf numFmtId="4" fontId="119" fillId="13" borderId="23" applyNumberFormat="0" applyProtection="0">
      <alignment horizontal="right" vertical="center"/>
    </xf>
    <xf numFmtId="4" fontId="119" fillId="14" borderId="23" applyNumberFormat="0" applyProtection="0">
      <alignment horizontal="right" vertical="center"/>
    </xf>
    <xf numFmtId="4" fontId="119" fillId="15" borderId="23" applyNumberFormat="0" applyProtection="0">
      <alignment horizontal="right" vertical="center"/>
    </xf>
    <xf numFmtId="4" fontId="119" fillId="16" borderId="23" applyNumberFormat="0" applyProtection="0">
      <alignment horizontal="right" vertical="center"/>
    </xf>
    <xf numFmtId="4" fontId="119" fillId="17" borderId="23" applyNumberFormat="0" applyProtection="0">
      <alignment horizontal="right" vertical="center"/>
    </xf>
    <xf numFmtId="4" fontId="119" fillId="18" borderId="23" applyNumberFormat="0" applyProtection="0">
      <alignment horizontal="right" vertical="center"/>
    </xf>
    <xf numFmtId="4" fontId="119" fillId="19" borderId="23" applyNumberFormat="0" applyProtection="0">
      <alignment horizontal="right" vertical="center"/>
    </xf>
    <xf numFmtId="4" fontId="119" fillId="20" borderId="23" applyNumberFormat="0" applyProtection="0">
      <alignment horizontal="right" vertical="center"/>
    </xf>
    <xf numFmtId="4" fontId="117" fillId="21" borderId="24" applyNumberFormat="0" applyProtection="0">
      <alignment horizontal="left" vertical="center" indent="1"/>
    </xf>
    <xf numFmtId="4" fontId="117" fillId="22" borderId="0" applyNumberFormat="0" applyProtection="0">
      <alignment horizontal="left" vertical="center" indent="1"/>
    </xf>
    <xf numFmtId="4" fontId="117" fillId="11" borderId="0" applyNumberFormat="0" applyProtection="0">
      <alignment horizontal="left" vertical="center" indent="1"/>
    </xf>
    <xf numFmtId="4" fontId="119" fillId="22" borderId="23" applyNumberFormat="0" applyProtection="0">
      <alignment horizontal="right" vertical="center"/>
    </xf>
    <xf numFmtId="4" fontId="75" fillId="22" borderId="0" applyNumberFormat="0" applyProtection="0">
      <alignment horizontal="left" vertical="center" indent="1"/>
    </xf>
    <xf numFmtId="4" fontId="75" fillId="11" borderId="0" applyNumberFormat="0" applyProtection="0">
      <alignment horizontal="left" vertical="center" indent="1"/>
    </xf>
    <xf numFmtId="4" fontId="119" fillId="23" borderId="23" applyNumberFormat="0" applyProtection="0">
      <alignment vertical="center"/>
    </xf>
    <xf numFmtId="4" fontId="120" fillId="23" borderId="23" applyNumberFormat="0" applyProtection="0">
      <alignment vertical="center"/>
    </xf>
    <xf numFmtId="4" fontId="117" fillId="22" borderId="25" applyNumberFormat="0" applyProtection="0">
      <alignment horizontal="left" vertical="center" indent="1"/>
    </xf>
    <xf numFmtId="4" fontId="119" fillId="23" borderId="23" applyNumberFormat="0" applyProtection="0">
      <alignment horizontal="right" vertical="center"/>
    </xf>
    <xf numFmtId="4" fontId="120" fillId="23" borderId="23" applyNumberFormat="0" applyProtection="0">
      <alignment horizontal="right" vertical="center"/>
    </xf>
    <xf numFmtId="4" fontId="117" fillId="22" borderId="23" applyNumberFormat="0" applyProtection="0">
      <alignment horizontal="left" vertical="center" indent="1"/>
    </xf>
    <xf numFmtId="4" fontId="121" fillId="7" borderId="25" applyNumberFormat="0" applyProtection="0">
      <alignment horizontal="left" vertical="center" indent="1"/>
    </xf>
    <xf numFmtId="4" fontId="122" fillId="23" borderId="23" applyNumberFormat="0" applyProtection="0">
      <alignment horizontal="right" vertical="center"/>
    </xf>
    <xf numFmtId="0" fontId="115" fillId="1" borderId="4" applyNumberFormat="0" applyFont="0" applyAlignment="0">
      <alignment horizontal="center"/>
    </xf>
    <xf numFmtId="0" fontId="123" fillId="0" borderId="0" applyNumberFormat="0" applyFill="0" applyBorder="0" applyAlignment="0">
      <alignment horizontal="center"/>
    </xf>
    <xf numFmtId="0" fontId="124" fillId="0" borderId="18" applyNumberFormat="0" applyFill="0" applyBorder="0" applyAlignment="0" applyProtection="0"/>
    <xf numFmtId="0" fontId="96" fillId="0" borderId="0" applyNumberFormat="0" applyFill="0" applyBorder="0" applyAlignment="0" applyProtection="0"/>
    <xf numFmtId="191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108" fillId="0" borderId="0"/>
    <xf numFmtId="40" fontId="125" fillId="0" borderId="0" applyBorder="0">
      <alignment horizontal="right"/>
    </xf>
    <xf numFmtId="216" fontId="126" fillId="0" borderId="3">
      <alignment horizontal="right" vertical="center"/>
    </xf>
    <xf numFmtId="216" fontId="126" fillId="0" borderId="3">
      <alignment horizontal="right" vertical="center"/>
    </xf>
    <xf numFmtId="216" fontId="126" fillId="0" borderId="3">
      <alignment horizontal="right" vertical="center"/>
    </xf>
    <xf numFmtId="49" fontId="75" fillId="0" borderId="0" applyFill="0" applyBorder="0" applyAlignment="0"/>
    <xf numFmtId="217" fontId="13" fillId="0" borderId="0" applyFill="0" applyBorder="0" applyAlignment="0"/>
    <xf numFmtId="218" fontId="13" fillId="0" borderId="0" applyFill="0" applyBorder="0" applyAlignment="0"/>
    <xf numFmtId="219" fontId="126" fillId="0" borderId="3">
      <alignment horizontal="center"/>
    </xf>
    <xf numFmtId="0" fontId="66" fillId="0" borderId="0" applyNumberFormat="0" applyFill="0" applyBorder="0" applyAlignment="0" applyProtection="0"/>
    <xf numFmtId="3" fontId="127" fillId="0" borderId="26" applyNumberFormat="0" applyBorder="0" applyAlignment="0"/>
    <xf numFmtId="218" fontId="126" fillId="0" borderId="0"/>
    <xf numFmtId="220" fontId="126" fillId="0" borderId="1"/>
    <xf numFmtId="3" fontId="5" fillId="12" borderId="18">
      <alignment horizontal="right" vertical="top" wrapText="1"/>
    </xf>
    <xf numFmtId="3" fontId="126" fillId="0" borderId="0" applyNumberFormat="0" applyBorder="0" applyAlignment="0" applyProtection="0">
      <alignment horizontal="centerContinuous"/>
      <protection locked="0"/>
    </xf>
    <xf numFmtId="3" fontId="128" fillId="0" borderId="0">
      <protection locked="0"/>
    </xf>
    <xf numFmtId="5" fontId="129" fillId="24" borderId="2">
      <alignment vertical="top"/>
    </xf>
    <xf numFmtId="0" fontId="37" fillId="25" borderId="1">
      <alignment horizontal="left" vertical="center"/>
    </xf>
    <xf numFmtId="6" fontId="130" fillId="26" borderId="2"/>
    <xf numFmtId="5" fontId="53" fillId="0" borderId="2">
      <alignment horizontal="left" vertical="top"/>
    </xf>
    <xf numFmtId="0" fontId="131" fillId="27" borderId="0">
      <alignment horizontal="left" vertical="center"/>
    </xf>
    <xf numFmtId="5" fontId="96" fillId="0" borderId="14">
      <alignment horizontal="left" vertical="top"/>
    </xf>
    <xf numFmtId="0" fontId="132" fillId="0" borderId="14">
      <alignment horizontal="left" vertical="center"/>
    </xf>
    <xf numFmtId="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221" fontId="13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2" fillId="0" borderId="0"/>
    <xf numFmtId="43" fontId="63" fillId="0" borderId="0" applyFont="0" applyFill="0" applyBorder="0" applyAlignment="0" applyProtection="0"/>
    <xf numFmtId="0" fontId="62" fillId="0" borderId="0"/>
    <xf numFmtId="0" fontId="134" fillId="0" borderId="0"/>
    <xf numFmtId="0" fontId="135" fillId="0" borderId="0"/>
    <xf numFmtId="0" fontId="6" fillId="0" borderId="0"/>
    <xf numFmtId="0" fontId="135" fillId="0" borderId="0"/>
    <xf numFmtId="0" fontId="6" fillId="0" borderId="0"/>
    <xf numFmtId="0" fontId="135" fillId="0" borderId="0"/>
    <xf numFmtId="0" fontId="42" fillId="0" borderId="29" applyNumberFormat="0" applyAlignment="0" applyProtection="0">
      <alignment horizontal="left" vertical="center"/>
    </xf>
    <xf numFmtId="0" fontId="42" fillId="0" borderId="28">
      <alignment horizontal="left" vertical="center"/>
    </xf>
    <xf numFmtId="0" fontId="6" fillId="0" borderId="0"/>
    <xf numFmtId="0" fontId="135" fillId="0" borderId="0"/>
    <xf numFmtId="0" fontId="135" fillId="0" borderId="0"/>
    <xf numFmtId="0" fontId="135" fillId="0" borderId="0"/>
    <xf numFmtId="0" fontId="6" fillId="0" borderId="0"/>
    <xf numFmtId="0" fontId="135" fillId="0" borderId="0"/>
    <xf numFmtId="0" fontId="135" fillId="0" borderId="0"/>
    <xf numFmtId="0" fontId="135" fillId="0" borderId="0"/>
    <xf numFmtId="0" fontId="6" fillId="0" borderId="0"/>
    <xf numFmtId="0" fontId="135" fillId="0" borderId="0"/>
    <xf numFmtId="0" fontId="6" fillId="0" borderId="0"/>
    <xf numFmtId="0" fontId="1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5" fillId="0" borderId="0"/>
    <xf numFmtId="0" fontId="62" fillId="0" borderId="0"/>
    <xf numFmtId="0" fontId="135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35" fillId="0" borderId="0"/>
    <xf numFmtId="0" fontId="62" fillId="0" borderId="0"/>
    <xf numFmtId="0" fontId="135" fillId="0" borderId="0"/>
    <xf numFmtId="43" fontId="63" fillId="0" borderId="0" applyFont="0" applyFill="0" applyBorder="0" applyAlignment="0" applyProtection="0"/>
    <xf numFmtId="0" fontId="62" fillId="0" borderId="0"/>
    <xf numFmtId="43" fontId="63" fillId="0" borderId="0" applyFont="0" applyFill="0" applyBorder="0" applyAlignment="0" applyProtection="0"/>
    <xf numFmtId="0" fontId="62" fillId="0" borderId="0"/>
    <xf numFmtId="0" fontId="62" fillId="0" borderId="0"/>
    <xf numFmtId="43" fontId="63" fillId="0" borderId="0" applyFont="0" applyFill="0" applyBorder="0" applyAlignment="0" applyProtection="0"/>
    <xf numFmtId="0" fontId="62" fillId="0" borderId="0"/>
    <xf numFmtId="43" fontId="63" fillId="0" borderId="0" applyFont="0" applyFill="0" applyBorder="0" applyAlignment="0" applyProtection="0"/>
    <xf numFmtId="0" fontId="62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2" fillId="0" borderId="0"/>
    <xf numFmtId="43" fontId="63" fillId="0" borderId="0" applyFont="0" applyFill="0" applyBorder="0" applyAlignment="0" applyProtection="0"/>
    <xf numFmtId="0" fontId="62" fillId="0" borderId="0"/>
    <xf numFmtId="0" fontId="62" fillId="0" borderId="0"/>
    <xf numFmtId="43" fontId="63" fillId="0" borderId="0" applyFont="0" applyFill="0" applyBorder="0" applyAlignment="0" applyProtection="0"/>
    <xf numFmtId="0" fontId="6" fillId="0" borderId="0"/>
    <xf numFmtId="1" fontId="78" fillId="0" borderId="27" applyBorder="0" applyAlignment="0">
      <alignment horizontal="center"/>
    </xf>
    <xf numFmtId="5" fontId="53" fillId="7" borderId="27" applyNumberFormat="0" applyAlignment="0">
      <alignment horizontal="left" vertical="top"/>
    </xf>
    <xf numFmtId="49" fontId="107" fillId="0" borderId="27">
      <alignment vertical="center"/>
    </xf>
    <xf numFmtId="10" fontId="101" fillId="3" borderId="27" applyNumberFormat="0" applyBorder="0" applyAlignment="0" applyProtection="0"/>
    <xf numFmtId="9" fontId="73" fillId="0" borderId="32" applyNumberFormat="0" applyBorder="0"/>
    <xf numFmtId="4" fontId="117" fillId="21" borderId="33" applyNumberFormat="0" applyProtection="0">
      <alignment horizontal="left" vertical="center" indent="1"/>
    </xf>
    <xf numFmtId="0" fontId="115" fillId="1" borderId="28" applyNumberFormat="0" applyFont="0" applyAlignment="0">
      <alignment horizontal="center"/>
    </xf>
    <xf numFmtId="216" fontId="126" fillId="0" borderId="31">
      <alignment horizontal="right" vertical="center"/>
    </xf>
    <xf numFmtId="216" fontId="126" fillId="0" borderId="31">
      <alignment horizontal="right" vertical="center"/>
    </xf>
    <xf numFmtId="216" fontId="126" fillId="0" borderId="31">
      <alignment horizontal="right" vertical="center"/>
    </xf>
    <xf numFmtId="219" fontId="126" fillId="0" borderId="31">
      <alignment horizontal="center"/>
    </xf>
    <xf numFmtId="220" fontId="126" fillId="0" borderId="27"/>
    <xf numFmtId="5" fontId="129" fillId="24" borderId="30">
      <alignment vertical="top"/>
    </xf>
    <xf numFmtId="0" fontId="37" fillId="25" borderId="27">
      <alignment horizontal="left" vertical="center"/>
    </xf>
    <xf numFmtId="6" fontId="130" fillId="26" borderId="30"/>
    <xf numFmtId="5" fontId="53" fillId="0" borderId="30">
      <alignment horizontal="left" vertical="top"/>
    </xf>
    <xf numFmtId="0" fontId="5" fillId="0" borderId="0"/>
    <xf numFmtId="0" fontId="11" fillId="0" borderId="0"/>
    <xf numFmtId="0" fontId="11" fillId="0" borderId="0"/>
    <xf numFmtId="0" fontId="11" fillId="0" borderId="0"/>
    <xf numFmtId="0" fontId="42" fillId="0" borderId="34" applyNumberFormat="0" applyAlignment="0" applyProtection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60">
    <xf numFmtId="0" fontId="0" fillId="0" borderId="0" xfId="0"/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 vertical="center"/>
    </xf>
    <xf numFmtId="3" fontId="11" fillId="2" borderId="1" xfId="3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167" fontId="11" fillId="2" borderId="27" xfId="0" applyNumberFormat="1" applyFont="1" applyFill="1" applyBorder="1" applyAlignment="1">
      <alignment horizontal="center" vertical="center"/>
    </xf>
    <xf numFmtId="4" fontId="6" fillId="2" borderId="1" xfId="3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4" fontId="11" fillId="2" borderId="2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6" fillId="2" borderId="0" xfId="0" applyFont="1" applyFill="1" applyAlignment="1">
      <alignment vertical="center"/>
    </xf>
    <xf numFmtId="0" fontId="59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88" fontId="3" fillId="2" borderId="1" xfId="89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88" fontId="3" fillId="2" borderId="1" xfId="96" applyNumberFormat="1" applyFont="1" applyFill="1" applyBorder="1" applyAlignment="1">
      <alignment horizontal="center" vertical="center" wrapText="1"/>
    </xf>
    <xf numFmtId="3" fontId="3" fillId="2" borderId="27" xfId="96" applyNumberFormat="1" applyFont="1" applyFill="1" applyBorder="1" applyAlignment="1">
      <alignment horizontal="center" vertical="center"/>
    </xf>
    <xf numFmtId="3" fontId="3" fillId="2" borderId="1" xfId="96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7" fontId="6" fillId="2" borderId="1" xfId="89" applyNumberFormat="1" applyFont="1" applyFill="1" applyBorder="1" applyAlignment="1">
      <alignment horizontal="center" vertical="center"/>
    </xf>
    <xf numFmtId="167" fontId="6" fillId="2" borderId="1" xfId="96" applyNumberFormat="1" applyFont="1" applyFill="1" applyBorder="1" applyAlignment="1">
      <alignment horizontal="center" vertical="center"/>
    </xf>
    <xf numFmtId="167" fontId="6" fillId="2" borderId="27" xfId="96" applyNumberFormat="1" applyFont="1" applyFill="1" applyBorder="1" applyAlignment="1">
      <alignment horizontal="center" vertical="center"/>
    </xf>
    <xf numFmtId="3" fontId="6" fillId="2" borderId="27" xfId="96" applyNumberFormat="1" applyFont="1" applyFill="1" applyBorder="1" applyAlignment="1">
      <alignment horizontal="center" vertical="center"/>
    </xf>
    <xf numFmtId="3" fontId="6" fillId="2" borderId="1" xfId="96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49" fontId="6" fillId="2" borderId="1" xfId="0" quotePrefix="1" applyNumberFormat="1" applyFont="1" applyFill="1" applyBorder="1" applyAlignment="1">
      <alignment horizontal="left" vertical="center" wrapText="1"/>
    </xf>
    <xf numFmtId="167" fontId="3" fillId="2" borderId="0" xfId="0" applyNumberFormat="1" applyFont="1" applyFill="1" applyAlignment="1">
      <alignment vertical="center"/>
    </xf>
    <xf numFmtId="49" fontId="1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49" fontId="6" fillId="2" borderId="1" xfId="0" quotePrefix="1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 wrapText="1"/>
    </xf>
    <xf numFmtId="3" fontId="6" fillId="2" borderId="27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7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vertical="center"/>
    </xf>
    <xf numFmtId="167" fontId="6" fillId="2" borderId="27" xfId="1" applyNumberFormat="1" applyFont="1" applyFill="1" applyBorder="1" applyAlignment="1">
      <alignment horizontal="center" vertical="center" wrapText="1"/>
    </xf>
    <xf numFmtId="167" fontId="6" fillId="2" borderId="1" xfId="103" applyNumberFormat="1" applyFont="1" applyFill="1" applyBorder="1" applyAlignment="1">
      <alignment horizontal="center" vertical="center"/>
    </xf>
    <xf numFmtId="167" fontId="6" fillId="2" borderId="27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167" fontId="6" fillId="2" borderId="27" xfId="105" applyNumberFormat="1" applyFont="1" applyFill="1" applyBorder="1" applyAlignment="1">
      <alignment horizontal="center" vertical="center"/>
    </xf>
    <xf numFmtId="3" fontId="6" fillId="2" borderId="27" xfId="105" applyNumberFormat="1" applyFont="1" applyFill="1" applyBorder="1" applyAlignment="1">
      <alignment horizontal="center" vertical="center"/>
    </xf>
    <xf numFmtId="3" fontId="6" fillId="2" borderId="1" xfId="105" applyNumberFormat="1" applyFont="1" applyFill="1" applyBorder="1" applyAlignment="1">
      <alignment horizontal="center" vertical="center"/>
    </xf>
    <xf numFmtId="167" fontId="6" fillId="2" borderId="27" xfId="107" applyNumberFormat="1" applyFont="1" applyFill="1" applyBorder="1" applyAlignment="1">
      <alignment horizontal="center" vertical="center"/>
    </xf>
    <xf numFmtId="167" fontId="6" fillId="2" borderId="1" xfId="107" applyNumberFormat="1" applyFont="1" applyFill="1" applyBorder="1" applyAlignment="1">
      <alignment horizontal="center" vertical="center"/>
    </xf>
    <xf numFmtId="3" fontId="6" fillId="2" borderId="27" xfId="107" applyNumberFormat="1" applyFont="1" applyFill="1" applyBorder="1" applyAlignment="1">
      <alignment horizontal="center" vertical="center"/>
    </xf>
    <xf numFmtId="3" fontId="6" fillId="2" borderId="1" xfId="107" applyNumberFormat="1" applyFont="1" applyFill="1" applyBorder="1" applyAlignment="1">
      <alignment horizontal="center" vertical="center"/>
    </xf>
    <xf numFmtId="167" fontId="6" fillId="2" borderId="1" xfId="109" applyNumberFormat="1" applyFont="1" applyFill="1" applyBorder="1" applyAlignment="1">
      <alignment horizontal="center" vertical="center"/>
    </xf>
    <xf numFmtId="167" fontId="6" fillId="2" borderId="1" xfId="110" applyNumberFormat="1" applyFont="1" applyFill="1" applyBorder="1" applyAlignment="1">
      <alignment horizontal="center" vertical="center"/>
    </xf>
    <xf numFmtId="167" fontId="6" fillId="2" borderId="1" xfId="113" applyNumberFormat="1" applyFont="1" applyFill="1" applyBorder="1" applyAlignment="1">
      <alignment horizontal="center" vertical="center"/>
    </xf>
    <xf numFmtId="167" fontId="6" fillId="2" borderId="1" xfId="100" applyNumberFormat="1" applyFont="1" applyFill="1" applyBorder="1" applyAlignment="1">
      <alignment horizontal="center" vertical="center"/>
    </xf>
    <xf numFmtId="167" fontId="6" fillId="2" borderId="27" xfId="100" applyNumberFormat="1" applyFont="1" applyFill="1" applyBorder="1" applyAlignment="1">
      <alignment horizontal="center" vertical="center"/>
    </xf>
    <xf numFmtId="3" fontId="6" fillId="2" borderId="27" xfId="100" applyNumberFormat="1" applyFont="1" applyFill="1" applyBorder="1" applyAlignment="1">
      <alignment horizontal="center" vertical="center"/>
    </xf>
    <xf numFmtId="3" fontId="6" fillId="2" borderId="1" xfId="100" applyNumberFormat="1" applyFont="1" applyFill="1" applyBorder="1" applyAlignment="1">
      <alignment horizontal="center" vertical="center"/>
    </xf>
    <xf numFmtId="167" fontId="6" fillId="2" borderId="7" xfId="0" applyNumberFormat="1" applyFont="1" applyFill="1" applyBorder="1" applyAlignment="1">
      <alignment horizontal="center" vertical="center"/>
    </xf>
    <xf numFmtId="167" fontId="6" fillId="2" borderId="27" xfId="0" applyNumberFormat="1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vertical="center" wrapText="1"/>
    </xf>
    <xf numFmtId="49" fontId="6" fillId="2" borderId="27" xfId="0" applyNumberFormat="1" applyFont="1" applyFill="1" applyBorder="1" applyAlignment="1">
      <alignment horizontal="center" vertical="center" wrapText="1"/>
    </xf>
    <xf numFmtId="167" fontId="6" fillId="2" borderId="27" xfId="456" applyNumberFormat="1" applyFont="1" applyFill="1" applyBorder="1" applyAlignment="1">
      <alignment horizontal="right" vertical="center"/>
    </xf>
    <xf numFmtId="167" fontId="6" fillId="2" borderId="27" xfId="456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/>
    </xf>
    <xf numFmtId="167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7" fillId="2" borderId="27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169" fontId="6" fillId="2" borderId="1" xfId="1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167" fontId="6" fillId="2" borderId="27" xfId="45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7" fillId="2" borderId="1" xfId="0" quotePrefix="1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7" fontId="7" fillId="2" borderId="27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70" fontId="6" fillId="2" borderId="8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49" fontId="6" fillId="2" borderId="27" xfId="0" quotePrefix="1" applyNumberFormat="1" applyFont="1" applyFill="1" applyBorder="1" applyAlignment="1">
      <alignment vertical="center" wrapText="1"/>
    </xf>
    <xf numFmtId="49" fontId="6" fillId="2" borderId="2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7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" fontId="6" fillId="2" borderId="27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167" fontId="3" fillId="2" borderId="2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27" xfId="0" applyNumberFormat="1" applyFont="1" applyFill="1" applyBorder="1" applyAlignment="1">
      <alignment horizontal="center" vertical="center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3" fontId="6" fillId="2" borderId="27" xfId="458" applyNumberFormat="1" applyFont="1" applyFill="1" applyBorder="1" applyAlignment="1">
      <alignment horizontal="center" vertical="center"/>
    </xf>
    <xf numFmtId="167" fontId="6" fillId="2" borderId="27" xfId="461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6" fillId="2" borderId="1" xfId="423" applyNumberFormat="1" applyFont="1" applyFill="1" applyBorder="1" applyAlignment="1">
      <alignment horizontal="center" vertical="center"/>
    </xf>
    <xf numFmtId="223" fontId="6" fillId="2" borderId="0" xfId="0" applyNumberFormat="1" applyFont="1" applyFill="1" applyAlignment="1">
      <alignment vertical="center"/>
    </xf>
    <xf numFmtId="49" fontId="136" fillId="2" borderId="0" xfId="0" applyNumberFormat="1" applyFont="1" applyFill="1" applyAlignment="1">
      <alignment vertical="center"/>
    </xf>
    <xf numFmtId="0" fontId="13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136" fillId="2" borderId="0" xfId="0" applyNumberFormat="1" applyFont="1" applyFill="1" applyAlignment="1">
      <alignment horizontal="center" vertical="center"/>
    </xf>
    <xf numFmtId="4" fontId="136" fillId="2" borderId="0" xfId="0" applyNumberFormat="1" applyFont="1" applyFill="1" applyAlignment="1">
      <alignment horizontal="center" vertical="center" wrapText="1"/>
    </xf>
    <xf numFmtId="166" fontId="3" fillId="2" borderId="0" xfId="2" applyNumberFormat="1" applyFont="1" applyFill="1" applyBorder="1" applyAlignment="1">
      <alignment vertical="center"/>
    </xf>
    <xf numFmtId="167" fontId="3" fillId="2" borderId="0" xfId="2" applyNumberFormat="1" applyFont="1" applyFill="1" applyBorder="1" applyAlignment="1">
      <alignment vertical="center"/>
    </xf>
    <xf numFmtId="4" fontId="3" fillId="2" borderId="0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" xfId="64" applyFont="1" applyFill="1" applyBorder="1" applyAlignment="1">
      <alignment horizontal="center" vertical="center"/>
    </xf>
    <xf numFmtId="0" fontId="3" fillId="2" borderId="3" xfId="64" applyFont="1" applyFill="1" applyBorder="1" applyAlignment="1">
      <alignment horizontal="left" vertical="center" wrapText="1"/>
    </xf>
    <xf numFmtId="167" fontId="3" fillId="2" borderId="2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7" fontId="3" fillId="2" borderId="1" xfId="82" applyNumberFormat="1" applyFont="1" applyFill="1" applyBorder="1" applyAlignment="1">
      <alignment horizontal="center" vertical="center" wrapText="1"/>
    </xf>
    <xf numFmtId="169" fontId="3" fillId="2" borderId="1" xfId="81" applyNumberFormat="1" applyFont="1" applyFill="1" applyBorder="1" applyAlignment="1">
      <alignment horizontal="center" vertical="center" wrapText="1"/>
    </xf>
    <xf numFmtId="170" fontId="3" fillId="2" borderId="1" xfId="82" applyNumberFormat="1" applyFont="1" applyFill="1" applyBorder="1" applyAlignment="1">
      <alignment horizontal="center" vertical="center" wrapText="1"/>
    </xf>
    <xf numFmtId="0" fontId="3" fillId="2" borderId="1" xfId="82" applyFont="1" applyFill="1" applyBorder="1" applyAlignment="1">
      <alignment horizontal="center" vertical="center" wrapText="1"/>
    </xf>
    <xf numFmtId="172" fontId="3" fillId="2" borderId="1" xfId="8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2" borderId="1" xfId="64" applyFont="1" applyFill="1" applyBorder="1" applyAlignment="1">
      <alignment horizontal="center" vertical="center"/>
    </xf>
    <xf numFmtId="0" fontId="7" fillId="2" borderId="3" xfId="64" applyFont="1" applyFill="1" applyBorder="1" applyAlignment="1">
      <alignment vertical="center" wrapText="1"/>
    </xf>
    <xf numFmtId="167" fontId="6" fillId="2" borderId="1" xfId="82" applyNumberFormat="1" applyFont="1" applyFill="1" applyBorder="1" applyAlignment="1">
      <alignment horizontal="center" vertical="center" wrapText="1"/>
    </xf>
    <xf numFmtId="0" fontId="6" fillId="2" borderId="1" xfId="82" applyFont="1" applyFill="1" applyBorder="1" applyAlignment="1">
      <alignment horizontal="center" vertical="center" wrapText="1"/>
    </xf>
    <xf numFmtId="2" fontId="6" fillId="2" borderId="1" xfId="82" applyNumberFormat="1" applyFont="1" applyFill="1" applyBorder="1" applyAlignment="1">
      <alignment horizontal="center" vertical="center" wrapText="1"/>
    </xf>
    <xf numFmtId="172" fontId="6" fillId="2" borderId="1" xfId="81" applyNumberFormat="1" applyFont="1" applyFill="1" applyBorder="1" applyAlignment="1">
      <alignment horizontal="center" vertical="center" wrapText="1"/>
    </xf>
    <xf numFmtId="0" fontId="6" fillId="2" borderId="1" xfId="64" applyFont="1" applyFill="1" applyBorder="1" applyAlignment="1">
      <alignment horizontal="center" vertical="center"/>
    </xf>
    <xf numFmtId="0" fontId="6" fillId="2" borderId="3" xfId="64" applyFont="1" applyFill="1" applyBorder="1" applyAlignment="1">
      <alignment vertical="center" wrapText="1"/>
    </xf>
    <xf numFmtId="170" fontId="6" fillId="2" borderId="1" xfId="0" applyNumberFormat="1" applyFont="1" applyFill="1" applyBorder="1" applyAlignment="1">
      <alignment horizontal="center" vertical="center" wrapText="1"/>
    </xf>
    <xf numFmtId="4" fontId="6" fillId="2" borderId="1" xfId="81" applyNumberFormat="1" applyFont="1" applyFill="1" applyBorder="1" applyAlignment="1">
      <alignment horizontal="center" vertical="center" wrapText="1"/>
    </xf>
    <xf numFmtId="43" fontId="6" fillId="2" borderId="1" xfId="81" applyFont="1" applyFill="1" applyBorder="1" applyAlignment="1">
      <alignment horizontal="center" vertical="center" wrapText="1"/>
    </xf>
    <xf numFmtId="169" fontId="6" fillId="2" borderId="1" xfId="8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7" fontId="3" fillId="2" borderId="1" xfId="13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 wrapText="1"/>
    </xf>
    <xf numFmtId="167" fontId="6" fillId="2" borderId="1" xfId="83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170" fontId="6" fillId="2" borderId="1" xfId="82" applyNumberFormat="1" applyFont="1" applyFill="1" applyBorder="1" applyAlignment="1">
      <alignment horizontal="center" vertical="center" wrapText="1"/>
    </xf>
    <xf numFmtId="167" fontId="6" fillId="2" borderId="1" xfId="81" applyNumberFormat="1" applyFont="1" applyFill="1" applyBorder="1" applyAlignment="1">
      <alignment horizontal="center" vertical="center" wrapText="1"/>
    </xf>
    <xf numFmtId="1" fontId="3" fillId="2" borderId="1" xfId="8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vertical="center" wrapText="1"/>
    </xf>
    <xf numFmtId="167" fontId="6" fillId="2" borderId="1" xfId="1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167" fontId="5" fillId="2" borderId="0" xfId="0" applyNumberFormat="1" applyFont="1" applyFill="1" applyAlignment="1">
      <alignment vertical="center"/>
    </xf>
    <xf numFmtId="3" fontId="6" fillId="2" borderId="1" xfId="82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81" applyNumberFormat="1" applyFont="1" applyFill="1" applyBorder="1" applyAlignment="1">
      <alignment horizontal="center" vertical="center" wrapText="1"/>
    </xf>
    <xf numFmtId="0" fontId="21" fillId="2" borderId="1" xfId="82" applyFont="1" applyFill="1" applyBorder="1" applyAlignment="1">
      <alignment horizontal="center" vertical="center" wrapText="1"/>
    </xf>
    <xf numFmtId="167" fontId="37" fillId="2" borderId="0" xfId="0" applyNumberFormat="1" applyFont="1" applyFill="1" applyAlignment="1">
      <alignment vertical="center"/>
    </xf>
    <xf numFmtId="2" fontId="3" fillId="2" borderId="1" xfId="84" applyNumberFormat="1" applyFont="1" applyFill="1" applyBorder="1" applyAlignment="1">
      <alignment horizontal="center" vertical="center" wrapText="1"/>
    </xf>
    <xf numFmtId="0" fontId="16" fillId="2" borderId="1" xfId="82" applyFont="1" applyFill="1" applyBorder="1" applyAlignment="1">
      <alignment horizontal="center" vertical="center" wrapText="1"/>
    </xf>
    <xf numFmtId="0" fontId="3" fillId="2" borderId="1" xfId="86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4" fontId="37" fillId="2" borderId="0" xfId="0" applyNumberFormat="1" applyFont="1" applyFill="1" applyAlignment="1">
      <alignment vertical="center"/>
    </xf>
    <xf numFmtId="223" fontId="37" fillId="2" borderId="0" xfId="0" applyNumberFormat="1" applyFont="1" applyFill="1" applyAlignment="1">
      <alignment vertical="center"/>
    </xf>
    <xf numFmtId="0" fontId="3" fillId="2" borderId="1" xfId="67" applyFont="1" applyFill="1" applyBorder="1" applyAlignment="1">
      <alignment horizontal="center" vertical="center"/>
    </xf>
    <xf numFmtId="0" fontId="3" fillId="2" borderId="3" xfId="67" applyFont="1" applyFill="1" applyBorder="1" applyAlignment="1">
      <alignment vertical="center" wrapText="1"/>
    </xf>
    <xf numFmtId="0" fontId="6" fillId="2" borderId="1" xfId="67" applyFont="1" applyFill="1" applyBorder="1" applyAlignment="1">
      <alignment horizontal="center" vertical="center"/>
    </xf>
    <xf numFmtId="0" fontId="6" fillId="2" borderId="3" xfId="67" applyFont="1" applyFill="1" applyBorder="1" applyAlignment="1">
      <alignment vertical="center" wrapText="1"/>
    </xf>
    <xf numFmtId="172" fontId="60" fillId="2" borderId="1" xfId="81" applyNumberFormat="1" applyFont="1" applyFill="1" applyBorder="1" applyAlignment="1">
      <alignment horizontal="center" vertical="center" wrapText="1"/>
    </xf>
    <xf numFmtId="169" fontId="60" fillId="2" borderId="1" xfId="81" applyNumberFormat="1" applyFont="1" applyFill="1" applyBorder="1" applyAlignment="1">
      <alignment horizontal="center" vertical="center" wrapText="1"/>
    </xf>
    <xf numFmtId="0" fontId="6" fillId="2" borderId="17" xfId="67" applyFont="1" applyFill="1" applyBorder="1" applyAlignment="1">
      <alignment horizontal="left" vertical="center" wrapText="1"/>
    </xf>
    <xf numFmtId="167" fontId="6" fillId="2" borderId="1" xfId="81" quotePrefix="1" applyNumberFormat="1" applyFont="1" applyFill="1" applyBorder="1" applyAlignment="1">
      <alignment horizontal="center" vertical="center" wrapText="1"/>
    </xf>
    <xf numFmtId="0" fontId="6" fillId="2" borderId="1" xfId="81" applyNumberFormat="1" applyFont="1" applyFill="1" applyBorder="1" applyAlignment="1">
      <alignment horizontal="center" vertical="center" wrapText="1"/>
    </xf>
    <xf numFmtId="173" fontId="3" fillId="2" borderId="0" xfId="0" applyNumberFormat="1" applyFont="1" applyFill="1" applyAlignment="1">
      <alignment vertical="center"/>
    </xf>
    <xf numFmtId="167" fontId="3" fillId="2" borderId="1" xfId="88" applyNumberFormat="1" applyFont="1" applyFill="1" applyBorder="1" applyAlignment="1">
      <alignment horizontal="center" vertical="center" wrapText="1"/>
    </xf>
    <xf numFmtId="43" fontId="3" fillId="2" borderId="1" xfId="81" applyFont="1" applyFill="1" applyBorder="1" applyAlignment="1">
      <alignment horizontal="center" vertical="center" wrapText="1"/>
    </xf>
    <xf numFmtId="3" fontId="3" fillId="2" borderId="1" xfId="81" applyNumberFormat="1" applyFont="1" applyFill="1" applyBorder="1" applyAlignment="1">
      <alignment horizontal="center" vertical="center" wrapText="1"/>
    </xf>
    <xf numFmtId="167" fontId="3" fillId="2" borderId="1" xfId="87" applyNumberFormat="1" applyFont="1" applyFill="1" applyBorder="1" applyAlignment="1">
      <alignment horizontal="center" vertical="center" wrapText="1"/>
    </xf>
    <xf numFmtId="0" fontId="137" fillId="2" borderId="0" xfId="0" applyFont="1" applyFill="1" applyAlignment="1">
      <alignment vertical="center"/>
    </xf>
    <xf numFmtId="4" fontId="137" fillId="2" borderId="1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/>
    <xf numFmtId="4" fontId="6" fillId="2" borderId="1" xfId="8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1" fontId="6" fillId="2" borderId="1" xfId="81" applyNumberFormat="1" applyFont="1" applyFill="1" applyBorder="1" applyAlignment="1">
      <alignment horizontal="center" vertical="center" wrapText="1"/>
    </xf>
    <xf numFmtId="187" fontId="6" fillId="2" borderId="1" xfId="81" applyNumberFormat="1" applyFont="1" applyFill="1" applyBorder="1" applyAlignment="1">
      <alignment horizontal="center" vertical="center" wrapText="1"/>
    </xf>
    <xf numFmtId="169" fontId="61" fillId="2" borderId="1" xfId="81" applyNumberFormat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3" fillId="2" borderId="1" xfId="68" applyFont="1" applyFill="1" applyBorder="1" applyAlignment="1">
      <alignment horizontal="center" vertical="center"/>
    </xf>
    <xf numFmtId="0" fontId="3" fillId="2" borderId="3" xfId="68" applyFont="1" applyFill="1" applyBorder="1" applyAlignment="1">
      <alignment vertical="center" wrapText="1"/>
    </xf>
    <xf numFmtId="2" fontId="3" fillId="2" borderId="1" xfId="82" applyNumberFormat="1" applyFont="1" applyFill="1" applyBorder="1" applyAlignment="1">
      <alignment horizontal="center" vertical="center" wrapText="1"/>
    </xf>
    <xf numFmtId="167" fontId="3" fillId="2" borderId="1" xfId="81" applyNumberFormat="1" applyFont="1" applyFill="1" applyBorder="1" applyAlignment="1">
      <alignment horizontal="center" vertical="center" wrapText="1"/>
    </xf>
    <xf numFmtId="0" fontId="6" fillId="2" borderId="1" xfId="68" applyFont="1" applyFill="1" applyBorder="1" applyAlignment="1">
      <alignment horizontal="center" vertical="center"/>
    </xf>
    <xf numFmtId="0" fontId="6" fillId="2" borderId="3" xfId="68" applyFont="1" applyFill="1" applyBorder="1" applyAlignment="1">
      <alignment vertical="center" wrapText="1"/>
    </xf>
    <xf numFmtId="167" fontId="136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horizontal="center" vertical="center" wrapText="1"/>
    </xf>
    <xf numFmtId="0" fontId="136" fillId="2" borderId="0" xfId="0" applyFont="1" applyFill="1" applyAlignment="1">
      <alignment vertical="center" wrapText="1"/>
    </xf>
    <xf numFmtId="0" fontId="13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quotePrefix="1" applyNumberFormat="1" applyFont="1" applyFill="1" applyBorder="1" applyAlignment="1">
      <alignment horizontal="center" vertical="center" wrapText="1"/>
    </xf>
    <xf numFmtId="0" fontId="137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169" fontId="6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vertical="center" wrapText="1"/>
    </xf>
    <xf numFmtId="0" fontId="137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6" fillId="2" borderId="1" xfId="3" quotePrefix="1" applyFont="1" applyFill="1" applyBorder="1" applyAlignment="1">
      <alignment vertical="center" wrapText="1"/>
    </xf>
    <xf numFmtId="0" fontId="6" fillId="2" borderId="0" xfId="3" applyFont="1" applyFill="1" applyAlignment="1">
      <alignment vertical="center"/>
    </xf>
    <xf numFmtId="4" fontId="6" fillId="2" borderId="1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/>
    </xf>
    <xf numFmtId="167" fontId="6" fillId="2" borderId="1" xfId="3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1" fillId="2" borderId="27" xfId="462" applyFont="1" applyFill="1" applyBorder="1" applyAlignment="1">
      <alignment horizontal="justify" vertical="center" wrapText="1"/>
    </xf>
    <xf numFmtId="0" fontId="11" fillId="2" borderId="27" xfId="462" applyFont="1" applyFill="1" applyBorder="1" applyAlignment="1">
      <alignment horizontal="center" vertical="center"/>
    </xf>
    <xf numFmtId="0" fontId="11" fillId="2" borderId="27" xfId="462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222" fontId="6" fillId="2" borderId="1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justify" vertical="center" wrapText="1"/>
    </xf>
    <xf numFmtId="0" fontId="6" fillId="2" borderId="1" xfId="0" quotePrefix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0" fontId="6" fillId="2" borderId="27" xfId="464" applyFont="1" applyFill="1" applyBorder="1" applyAlignment="1">
      <alignment horizontal="center" wrapText="1"/>
    </xf>
    <xf numFmtId="170" fontId="6" fillId="2" borderId="1" xfId="0" applyNumberFormat="1" applyFont="1" applyFill="1" applyBorder="1" applyAlignment="1">
      <alignment horizontal="center" vertical="center"/>
    </xf>
    <xf numFmtId="170" fontId="6" fillId="2" borderId="2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170" fontId="7" fillId="2" borderId="1" xfId="0" applyNumberFormat="1" applyFont="1" applyFill="1" applyBorder="1" applyAlignment="1">
      <alignment horizontal="center" vertical="center"/>
    </xf>
    <xf numFmtId="170" fontId="7" fillId="2" borderId="27" xfId="0" applyNumberFormat="1" applyFont="1" applyFill="1" applyBorder="1" applyAlignment="1">
      <alignment horizontal="center" vertical="center"/>
    </xf>
    <xf numFmtId="0" fontId="136" fillId="2" borderId="0" xfId="0" applyFont="1" applyFill="1" applyBorder="1" applyAlignment="1">
      <alignment horizontal="center" vertical="center"/>
    </xf>
    <xf numFmtId="167" fontId="17" fillId="2" borderId="2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Alignment="1">
      <alignment vertical="center" wrapText="1"/>
    </xf>
    <xf numFmtId="3" fontId="20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7" fillId="2" borderId="27" xfId="436" applyFont="1" applyFill="1" applyBorder="1" applyAlignment="1">
      <alignment horizontal="center" vertical="center"/>
    </xf>
    <xf numFmtId="3" fontId="7" fillId="2" borderId="27" xfId="436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vertical="center" wrapText="1"/>
    </xf>
    <xf numFmtId="3" fontId="6" fillId="2" borderId="27" xfId="426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 wrapText="1"/>
    </xf>
    <xf numFmtId="3" fontId="6" fillId="2" borderId="27" xfId="432" applyNumberFormat="1" applyFont="1" applyFill="1" applyBorder="1" applyAlignment="1">
      <alignment horizontal="center" vertical="center"/>
    </xf>
    <xf numFmtId="3" fontId="6" fillId="2" borderId="27" xfId="433" applyNumberFormat="1" applyFont="1" applyFill="1" applyBorder="1" applyAlignment="1">
      <alignment horizontal="center" vertical="center"/>
    </xf>
    <xf numFmtId="3" fontId="6" fillId="2" borderId="27" xfId="434" applyNumberFormat="1" applyFont="1" applyFill="1" applyBorder="1" applyAlignment="1">
      <alignment horizontal="center" vertical="center"/>
    </xf>
    <xf numFmtId="168" fontId="6" fillId="2" borderId="0" xfId="0" applyNumberFormat="1" applyFont="1" applyFill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7" fontId="6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left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vertical="center" wrapText="1"/>
    </xf>
    <xf numFmtId="0" fontId="6" fillId="2" borderId="27" xfId="444" applyFont="1" applyFill="1" applyBorder="1" applyAlignment="1">
      <alignment horizontal="center" vertical="center"/>
    </xf>
    <xf numFmtId="0" fontId="6" fillId="2" borderId="27" xfId="439" applyFont="1" applyFill="1" applyBorder="1" applyAlignment="1">
      <alignment horizontal="center" vertical="center"/>
    </xf>
    <xf numFmtId="0" fontId="6" fillId="2" borderId="27" xfId="43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vertical="center" wrapText="1"/>
    </xf>
    <xf numFmtId="3" fontId="6" fillId="2" borderId="1" xfId="4" quotePrefix="1" applyNumberFormat="1" applyFont="1" applyFill="1" applyBorder="1" applyAlignment="1">
      <alignment horizontal="center" vertical="center" wrapText="1"/>
    </xf>
    <xf numFmtId="0" fontId="6" fillId="2" borderId="27" xfId="435" applyFont="1" applyFill="1" applyBorder="1" applyAlignment="1">
      <alignment horizontal="center" vertical="center"/>
    </xf>
    <xf numFmtId="0" fontId="6" fillId="2" borderId="27" xfId="447" applyFont="1" applyFill="1" applyBorder="1" applyAlignment="1">
      <alignment horizontal="center" vertical="center"/>
    </xf>
    <xf numFmtId="0" fontId="6" fillId="2" borderId="27" xfId="443" applyFont="1" applyFill="1" applyBorder="1" applyAlignment="1">
      <alignment horizontal="center" vertical="center"/>
    </xf>
    <xf numFmtId="3" fontId="6" fillId="2" borderId="27" xfId="427" applyNumberFormat="1" applyFont="1" applyFill="1" applyBorder="1" applyAlignment="1">
      <alignment horizontal="center" vertical="center"/>
    </xf>
    <xf numFmtId="3" fontId="6" fillId="2" borderId="27" xfId="446" applyNumberFormat="1" applyFont="1" applyFill="1" applyBorder="1" applyAlignment="1">
      <alignment horizontal="center" vertical="center"/>
    </xf>
    <xf numFmtId="3" fontId="6" fillId="2" borderId="27" xfId="425" applyNumberFormat="1" applyFont="1" applyFill="1" applyBorder="1" applyAlignment="1">
      <alignment horizontal="center" vertical="center"/>
    </xf>
    <xf numFmtId="3" fontId="7" fillId="2" borderId="27" xfId="427" applyNumberFormat="1" applyFont="1" applyFill="1" applyBorder="1" applyAlignment="1">
      <alignment horizontal="center" vertical="center"/>
    </xf>
    <xf numFmtId="3" fontId="7" fillId="2" borderId="27" xfId="446" applyNumberFormat="1" applyFont="1" applyFill="1" applyBorder="1" applyAlignment="1">
      <alignment horizontal="center" vertical="center"/>
    </xf>
    <xf numFmtId="3" fontId="7" fillId="2" borderId="27" xfId="425" applyNumberFormat="1" applyFont="1" applyFill="1" applyBorder="1" applyAlignment="1">
      <alignment horizontal="center" vertical="center"/>
    </xf>
    <xf numFmtId="0" fontId="6" fillId="2" borderId="27" xfId="4" applyFont="1" applyFill="1" applyBorder="1" applyAlignment="1">
      <alignment horizontal="center" vertical="center" wrapText="1"/>
    </xf>
    <xf numFmtId="0" fontId="6" fillId="2" borderId="27" xfId="4" applyFont="1" applyFill="1" applyBorder="1" applyAlignment="1">
      <alignment vertical="center" wrapText="1"/>
    </xf>
    <xf numFmtId="3" fontId="6" fillId="2" borderId="27" xfId="449" applyNumberFormat="1" applyFont="1" applyFill="1" applyBorder="1" applyAlignment="1">
      <alignment horizontal="center" vertical="center"/>
    </xf>
    <xf numFmtId="3" fontId="6" fillId="2" borderId="27" xfId="445" applyNumberFormat="1" applyFont="1" applyFill="1" applyBorder="1" applyAlignment="1">
      <alignment horizontal="center" vertical="center"/>
    </xf>
    <xf numFmtId="0" fontId="6" fillId="2" borderId="27" xfId="4" applyFont="1" applyFill="1" applyBorder="1" applyAlignment="1">
      <alignment horizontal="left" vertical="center" wrapText="1"/>
    </xf>
    <xf numFmtId="3" fontId="6" fillId="2" borderId="27" xfId="4" applyNumberFormat="1" applyFont="1" applyFill="1" applyBorder="1" applyAlignment="1">
      <alignment horizontal="center" vertical="center" wrapText="1"/>
    </xf>
    <xf numFmtId="3" fontId="6" fillId="2" borderId="1" xfId="4" quotePrefix="1" applyNumberFormat="1" applyFont="1" applyFill="1" applyBorder="1" applyAlignment="1">
      <alignment vertical="center" wrapText="1"/>
    </xf>
    <xf numFmtId="0" fontId="6" fillId="2" borderId="27" xfId="457" applyFont="1" applyFill="1" applyBorder="1" applyAlignment="1">
      <alignment horizontal="center" vertical="center"/>
    </xf>
    <xf numFmtId="0" fontId="6" fillId="2" borderId="27" xfId="452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horizontal="center" vertical="center" wrapText="1"/>
    </xf>
    <xf numFmtId="0" fontId="7" fillId="2" borderId="27" xfId="457" applyFont="1" applyFill="1" applyBorder="1" applyAlignment="1">
      <alignment horizontal="center" vertical="center"/>
    </xf>
    <xf numFmtId="0" fontId="7" fillId="2" borderId="27" xfId="452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vertical="center" wrapText="1"/>
    </xf>
    <xf numFmtId="3" fontId="136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11" fillId="2" borderId="27" xfId="424" applyFont="1" applyFill="1" applyBorder="1" applyAlignment="1">
      <alignment horizontal="center" vertical="center"/>
    </xf>
    <xf numFmtId="0" fontId="11" fillId="2" borderId="27" xfId="438" applyFont="1" applyFill="1" applyBorder="1" applyAlignment="1">
      <alignment horizontal="center" vertical="center"/>
    </xf>
    <xf numFmtId="0" fontId="11" fillId="2" borderId="27" xfId="428" applyFont="1" applyFill="1" applyBorder="1" applyAlignment="1">
      <alignment horizontal="center" vertical="center"/>
    </xf>
    <xf numFmtId="3" fontId="11" fillId="2" borderId="27" xfId="424" applyNumberFormat="1" applyFont="1" applyFill="1" applyBorder="1" applyAlignment="1">
      <alignment horizontal="center" vertical="center"/>
    </xf>
    <xf numFmtId="3" fontId="11" fillId="2" borderId="27" xfId="438" applyNumberFormat="1" applyFont="1" applyFill="1" applyBorder="1" applyAlignment="1">
      <alignment horizontal="center" vertical="center"/>
    </xf>
    <xf numFmtId="3" fontId="11" fillId="2" borderId="27" xfId="428" applyNumberFormat="1" applyFont="1" applyFill="1" applyBorder="1" applyAlignment="1">
      <alignment horizontal="center" vertical="center"/>
    </xf>
    <xf numFmtId="3" fontId="7" fillId="2" borderId="1" xfId="0" quotePrefix="1" applyNumberFormat="1" applyFont="1" applyFill="1" applyBorder="1" applyAlignment="1">
      <alignment vertical="center" wrapText="1"/>
    </xf>
    <xf numFmtId="3" fontId="11" fillId="2" borderId="27" xfId="432" applyNumberFormat="1" applyFont="1" applyFill="1" applyBorder="1" applyAlignment="1">
      <alignment horizontal="center" vertical="center"/>
    </xf>
    <xf numFmtId="3" fontId="11" fillId="2" borderId="27" xfId="433" applyNumberFormat="1" applyFont="1" applyFill="1" applyBorder="1" applyAlignment="1">
      <alignment horizontal="center" vertical="center"/>
    </xf>
    <xf numFmtId="3" fontId="11" fillId="2" borderId="27" xfId="434" applyNumberFormat="1" applyFont="1" applyFill="1" applyBorder="1" applyAlignment="1">
      <alignment horizontal="center" vertical="center"/>
    </xf>
    <xf numFmtId="0" fontId="11" fillId="2" borderId="27" xfId="440" applyFont="1" applyFill="1" applyBorder="1" applyAlignment="1">
      <alignment horizontal="center" vertical="center"/>
    </xf>
    <xf numFmtId="0" fontId="11" fillId="2" borderId="27" xfId="437" applyFont="1" applyFill="1" applyBorder="1" applyAlignment="1">
      <alignment horizontal="center" vertical="center"/>
    </xf>
    <xf numFmtId="0" fontId="11" fillId="2" borderId="27" xfId="442" applyFont="1" applyFill="1" applyBorder="1" applyAlignment="1">
      <alignment horizontal="center" vertical="center"/>
    </xf>
    <xf numFmtId="3" fontId="11" fillId="2" borderId="27" xfId="440" applyNumberFormat="1" applyFont="1" applyFill="1" applyBorder="1" applyAlignment="1">
      <alignment horizontal="center" vertical="center"/>
    </xf>
    <xf numFmtId="3" fontId="11" fillId="2" borderId="27" xfId="437" applyNumberFormat="1" applyFont="1" applyFill="1" applyBorder="1" applyAlignment="1">
      <alignment horizontal="center" vertical="center"/>
    </xf>
    <xf numFmtId="3" fontId="11" fillId="2" borderId="27" xfId="442" applyNumberFormat="1" applyFont="1" applyFill="1" applyBorder="1" applyAlignment="1">
      <alignment horizontal="center" vertical="center"/>
    </xf>
    <xf numFmtId="0" fontId="139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 wrapText="1"/>
    </xf>
    <xf numFmtId="0" fontId="139" fillId="2" borderId="0" xfId="0" applyFont="1" applyFill="1" applyAlignment="1">
      <alignment vertical="center"/>
    </xf>
    <xf numFmtId="0" fontId="136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0" fontId="7" fillId="2" borderId="27" xfId="4" applyNumberFormat="1" applyFont="1" applyFill="1" applyBorder="1" applyAlignment="1">
      <alignment horizontal="left" vertical="center" wrapText="1" indent="1"/>
    </xf>
    <xf numFmtId="0" fontId="7" fillId="2" borderId="27" xfId="4" applyFont="1" applyFill="1" applyBorder="1" applyAlignment="1">
      <alignment horizontal="center" vertical="center" wrapText="1"/>
    </xf>
    <xf numFmtId="0" fontId="6" fillId="2" borderId="27" xfId="445" applyFont="1" applyFill="1" applyBorder="1" applyAlignment="1">
      <alignment vertical="center"/>
    </xf>
    <xf numFmtId="0" fontId="11" fillId="2" borderId="27" xfId="4" applyFont="1" applyFill="1" applyBorder="1" applyAlignment="1">
      <alignment horizontal="center" vertical="center" wrapText="1"/>
    </xf>
    <xf numFmtId="3" fontId="11" fillId="2" borderId="27" xfId="4" applyNumberFormat="1" applyFont="1" applyFill="1" applyBorder="1" applyAlignment="1">
      <alignment horizontal="center" vertical="center" wrapText="1"/>
    </xf>
    <xf numFmtId="3" fontId="136" fillId="2" borderId="0" xfId="0" applyNumberFormat="1" applyFont="1" applyFill="1" applyAlignment="1">
      <alignment horizontal="center" vertical="center" wrapText="1"/>
    </xf>
    <xf numFmtId="167" fontId="136" fillId="2" borderId="0" xfId="0" applyNumberFormat="1" applyFont="1" applyFill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1" fontId="26" fillId="2" borderId="0" xfId="5" applyNumberFormat="1" applyFont="1" applyFill="1" applyAlignment="1">
      <alignment vertical="center"/>
    </xf>
    <xf numFmtId="0" fontId="12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1" fontId="12" fillId="2" borderId="0" xfId="5" applyNumberFormat="1" applyFont="1" applyFill="1" applyBorder="1" applyAlignment="1">
      <alignment vertical="center" wrapText="1"/>
    </xf>
    <xf numFmtId="1" fontId="27" fillId="2" borderId="0" xfId="5" applyNumberFormat="1" applyFont="1" applyFill="1" applyBorder="1" applyAlignment="1">
      <alignment horizontal="right" vertical="center"/>
    </xf>
    <xf numFmtId="1" fontId="27" fillId="2" borderId="0" xfId="5" applyNumberFormat="1" applyFont="1" applyFill="1" applyAlignment="1">
      <alignment vertical="center"/>
    </xf>
    <xf numFmtId="1" fontId="12" fillId="2" borderId="0" xfId="5" applyNumberFormat="1" applyFont="1" applyFill="1" applyAlignment="1">
      <alignment vertical="center"/>
    </xf>
    <xf numFmtId="1" fontId="12" fillId="2" borderId="0" xfId="5" applyNumberFormat="1" applyFont="1" applyFill="1" applyAlignment="1">
      <alignment horizontal="right" vertical="center"/>
    </xf>
    <xf numFmtId="0" fontId="12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" fontId="26" fillId="2" borderId="0" xfId="5" applyNumberFormat="1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27" fillId="2" borderId="0" xfId="5" applyNumberFormat="1" applyFont="1" applyFill="1" applyAlignment="1">
      <alignment horizontal="right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 wrapText="1"/>
    </xf>
    <xf numFmtId="167" fontId="6" fillId="2" borderId="1" xfId="74" applyNumberFormat="1" applyFont="1" applyFill="1" applyBorder="1" applyAlignment="1">
      <alignment horizontal="center" vertical="center" wrapText="1"/>
    </xf>
    <xf numFmtId="3" fontId="6" fillId="2" borderId="1" xfId="75" applyNumberFormat="1" applyFont="1" applyFill="1" applyBorder="1" applyAlignment="1">
      <alignment horizontal="center" vertical="center" wrapText="1"/>
    </xf>
    <xf numFmtId="3" fontId="6" fillId="2" borderId="1" xfId="72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7" fontId="7" fillId="2" borderId="1" xfId="74" applyNumberFormat="1" applyFont="1" applyFill="1" applyBorder="1" applyAlignment="1">
      <alignment horizontal="center" vertical="center" wrapText="1"/>
    </xf>
    <xf numFmtId="3" fontId="7" fillId="2" borderId="1" xfId="75" applyNumberFormat="1" applyFont="1" applyFill="1" applyBorder="1" applyAlignment="1">
      <alignment horizontal="center" vertical="center" wrapText="1"/>
    </xf>
    <xf numFmtId="3" fontId="7" fillId="2" borderId="1" xfId="72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" fontId="15" fillId="2" borderId="0" xfId="5" applyNumberFormat="1" applyFont="1" applyFill="1" applyAlignment="1">
      <alignment vertical="center"/>
    </xf>
    <xf numFmtId="1" fontId="15" fillId="2" borderId="0" xfId="5" applyNumberFormat="1" applyFont="1" applyFill="1" applyAlignment="1">
      <alignment horizontal="right" vertical="center"/>
    </xf>
    <xf numFmtId="3" fontId="6" fillId="2" borderId="1" xfId="77" applyNumberFormat="1" applyFont="1" applyFill="1" applyBorder="1" applyAlignment="1">
      <alignment horizontal="center" vertical="center" wrapText="1"/>
    </xf>
    <xf numFmtId="167" fontId="6" fillId="2" borderId="1" xfId="75" applyNumberFormat="1" applyFont="1" applyFill="1" applyBorder="1" applyAlignment="1">
      <alignment horizontal="center" vertical="center" wrapText="1"/>
    </xf>
    <xf numFmtId="170" fontId="6" fillId="2" borderId="1" xfId="74" applyNumberFormat="1" applyFont="1" applyFill="1" applyBorder="1" applyAlignment="1">
      <alignment horizontal="center" vertical="center" wrapText="1"/>
    </xf>
    <xf numFmtId="0" fontId="6" fillId="2" borderId="1" xfId="75" applyFont="1" applyFill="1" applyBorder="1" applyAlignment="1">
      <alignment horizontal="center" vertical="center" wrapText="1"/>
    </xf>
    <xf numFmtId="167" fontId="6" fillId="2" borderId="1" xfId="7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7" fontId="3" fillId="2" borderId="1" xfId="74" applyNumberFormat="1" applyFont="1" applyFill="1" applyBorder="1" applyAlignment="1">
      <alignment horizontal="center" vertical="center" wrapText="1"/>
    </xf>
    <xf numFmtId="0" fontId="3" fillId="2" borderId="1" xfId="75" applyFont="1" applyFill="1" applyBorder="1" applyAlignment="1">
      <alignment horizontal="center" vertical="center" wrapText="1"/>
    </xf>
    <xf numFmtId="3" fontId="3" fillId="2" borderId="1" xfId="72" applyNumberFormat="1" applyFont="1" applyFill="1" applyBorder="1" applyAlignment="1">
      <alignment horizontal="center" vertical="center"/>
    </xf>
    <xf numFmtId="1" fontId="2" fillId="2" borderId="0" xfId="5" applyNumberFormat="1" applyFont="1" applyFill="1" applyAlignment="1">
      <alignment vertical="center"/>
    </xf>
    <xf numFmtId="1" fontId="2" fillId="2" borderId="0" xfId="5" applyNumberFormat="1" applyFont="1" applyFill="1" applyAlignment="1">
      <alignment horizontal="right" vertical="center"/>
    </xf>
    <xf numFmtId="0" fontId="57" fillId="2" borderId="1" xfId="74" applyFont="1" applyFill="1" applyBorder="1" applyAlignment="1">
      <alignment horizontal="center"/>
    </xf>
    <xf numFmtId="0" fontId="6" fillId="2" borderId="1" xfId="75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6" fillId="2" borderId="1" xfId="74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2" borderId="0" xfId="0" applyFont="1" applyFill="1" applyAlignment="1">
      <alignment horizontal="left" vertical="center"/>
    </xf>
    <xf numFmtId="1" fontId="27" fillId="2" borderId="0" xfId="5" applyNumberFormat="1" applyFont="1" applyFill="1" applyAlignment="1">
      <alignment vertical="center" wrapText="1"/>
    </xf>
    <xf numFmtId="1" fontId="27" fillId="2" borderId="0" xfId="5" applyNumberFormat="1" applyFont="1" applyFill="1" applyAlignment="1">
      <alignment horizontal="center" vertical="center"/>
    </xf>
    <xf numFmtId="1" fontId="27" fillId="2" borderId="0" xfId="5" applyNumberFormat="1" applyFont="1" applyFill="1" applyAlignment="1">
      <alignment horizontal="center" vertical="center" wrapText="1"/>
    </xf>
    <xf numFmtId="0" fontId="12" fillId="2" borderId="0" xfId="7" applyFont="1" applyFill="1" applyAlignment="1">
      <alignment vertical="center"/>
    </xf>
    <xf numFmtId="49" fontId="31" fillId="2" borderId="2" xfId="7" applyNumberFormat="1" applyFont="1" applyFill="1" applyBorder="1" applyAlignment="1">
      <alignment horizontal="center" vertical="center" wrapText="1"/>
    </xf>
    <xf numFmtId="49" fontId="31" fillId="2" borderId="1" xfId="7" applyNumberFormat="1" applyFont="1" applyFill="1" applyBorder="1" applyAlignment="1">
      <alignment horizontal="center" vertical="center" wrapText="1"/>
    </xf>
    <xf numFmtId="0" fontId="27" fillId="2" borderId="1" xfId="7" applyFont="1" applyFill="1" applyBorder="1" applyAlignment="1">
      <alignment horizontal="center" vertical="center" wrapText="1"/>
    </xf>
    <xf numFmtId="43" fontId="4" fillId="2" borderId="1" xfId="7" applyNumberFormat="1" applyFont="1" applyFill="1" applyBorder="1" applyAlignment="1">
      <alignment horizontal="center" vertical="center" wrapText="1"/>
    </xf>
    <xf numFmtId="0" fontId="22" fillId="2" borderId="1" xfId="7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vertical="center" wrapText="1"/>
    </xf>
    <xf numFmtId="49" fontId="30" fillId="2" borderId="1" xfId="7" applyNumberFormat="1" applyFont="1" applyFill="1" applyBorder="1" applyAlignment="1">
      <alignment horizontal="center" vertical="center" wrapText="1"/>
    </xf>
    <xf numFmtId="0" fontId="30" fillId="2" borderId="1" xfId="7" applyFont="1" applyFill="1" applyBorder="1" applyAlignment="1">
      <alignment horizontal="center" vertical="center" wrapText="1"/>
    </xf>
    <xf numFmtId="171" fontId="6" fillId="2" borderId="1" xfId="0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171" fontId="30" fillId="2" borderId="1" xfId="0" applyNumberFormat="1" applyFont="1" applyFill="1" applyBorder="1" applyAlignment="1">
      <alignment horizontal="center" vertical="center" wrapText="1"/>
    </xf>
    <xf numFmtId="0" fontId="27" fillId="2" borderId="0" xfId="8" applyFont="1" applyFill="1" applyAlignment="1">
      <alignment wrapText="1"/>
    </xf>
    <xf numFmtId="0" fontId="27" fillId="2" borderId="0" xfId="7" applyFont="1" applyFill="1" applyAlignment="1">
      <alignment wrapText="1"/>
    </xf>
    <xf numFmtId="0" fontId="6" fillId="2" borderId="1" xfId="7" applyFont="1" applyFill="1" applyBorder="1" applyAlignment="1">
      <alignment vertical="center" wrapText="1"/>
    </xf>
    <xf numFmtId="0" fontId="22" fillId="2" borderId="0" xfId="7" applyFont="1" applyFill="1" applyAlignment="1">
      <alignment vertical="center" wrapText="1"/>
    </xf>
    <xf numFmtId="49" fontId="11" fillId="2" borderId="1" xfId="7" applyNumberFormat="1" applyFont="1" applyFill="1" applyBorder="1" applyAlignment="1">
      <alignment horizontal="left" vertical="center" wrapText="1"/>
    </xf>
    <xf numFmtId="3" fontId="6" fillId="2" borderId="1" xfId="7" applyNumberFormat="1" applyFont="1" applyFill="1" applyBorder="1" applyAlignment="1">
      <alignment horizontal="center" vertical="center" wrapText="1"/>
    </xf>
    <xf numFmtId="3" fontId="30" fillId="2" borderId="1" xfId="7" applyNumberFormat="1" applyFont="1" applyFill="1" applyBorder="1" applyAlignment="1">
      <alignment horizontal="center" vertical="center" wrapText="1"/>
    </xf>
    <xf numFmtId="49" fontId="11" fillId="2" borderId="1" xfId="7" applyNumberFormat="1" applyFont="1" applyFill="1" applyBorder="1" applyAlignment="1">
      <alignment vertical="center" wrapText="1"/>
    </xf>
    <xf numFmtId="0" fontId="11" fillId="2" borderId="1" xfId="0" quotePrefix="1" applyFont="1" applyFill="1" applyBorder="1" applyAlignment="1">
      <alignment horizontal="left" vertical="center" wrapText="1"/>
    </xf>
    <xf numFmtId="0" fontId="11" fillId="2" borderId="1" xfId="7" applyFont="1" applyFill="1" applyBorder="1" applyAlignment="1">
      <alignment horizontal="left" vertical="center" wrapText="1"/>
    </xf>
    <xf numFmtId="172" fontId="6" fillId="2" borderId="1" xfId="9" applyNumberFormat="1" applyFont="1" applyFill="1" applyBorder="1" applyAlignment="1">
      <alignment horizontal="center" vertical="center" wrapText="1"/>
    </xf>
    <xf numFmtId="172" fontId="27" fillId="2" borderId="1" xfId="9" applyNumberFormat="1" applyFont="1" applyFill="1" applyBorder="1" applyAlignment="1">
      <alignment horizontal="center" vertical="center" wrapText="1"/>
    </xf>
    <xf numFmtId="172" fontId="30" fillId="2" borderId="1" xfId="9" applyNumberFormat="1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172" fontId="6" fillId="2" borderId="1" xfId="1" applyNumberFormat="1" applyFont="1" applyFill="1" applyBorder="1" applyAlignment="1">
      <alignment horizontal="center" vertical="center" wrapText="1"/>
    </xf>
    <xf numFmtId="172" fontId="27" fillId="2" borderId="1" xfId="1" applyNumberFormat="1" applyFont="1" applyFill="1" applyBorder="1" applyAlignment="1">
      <alignment horizontal="center" wrapText="1"/>
    </xf>
    <xf numFmtId="172" fontId="30" fillId="2" borderId="1" xfId="1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wrapText="1"/>
    </xf>
    <xf numFmtId="169" fontId="6" fillId="2" borderId="1" xfId="1" applyNumberFormat="1" applyFont="1" applyFill="1" applyBorder="1" applyAlignment="1">
      <alignment horizontal="center" vertical="center" wrapText="1"/>
    </xf>
    <xf numFmtId="169" fontId="12" fillId="2" borderId="1" xfId="1" applyNumberFormat="1" applyFont="1" applyFill="1" applyBorder="1" applyAlignment="1">
      <alignment horizontal="center" vertical="center" wrapText="1"/>
    </xf>
    <xf numFmtId="169" fontId="30" fillId="2" borderId="1" xfId="1" applyNumberFormat="1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169" fontId="2" fillId="2" borderId="1" xfId="1" applyNumberFormat="1" applyFont="1" applyFill="1" applyBorder="1" applyAlignment="1">
      <alignment horizontal="center" vertical="center" wrapText="1"/>
    </xf>
    <xf numFmtId="169" fontId="4" fillId="2" borderId="1" xfId="1" applyNumberFormat="1" applyFont="1" applyFill="1" applyBorder="1" applyAlignment="1">
      <alignment horizontal="center" vertical="center" wrapText="1"/>
    </xf>
    <xf numFmtId="0" fontId="2" fillId="2" borderId="0" xfId="8" applyFont="1" applyFill="1" applyAlignment="1">
      <alignment wrapText="1"/>
    </xf>
    <xf numFmtId="0" fontId="2" fillId="2" borderId="0" xfId="7" applyFont="1" applyFill="1" applyAlignment="1">
      <alignment wrapText="1"/>
    </xf>
    <xf numFmtId="0" fontId="59" fillId="2" borderId="27" xfId="7" applyFont="1" applyFill="1" applyBorder="1" applyAlignment="1">
      <alignment horizontal="center" vertical="center"/>
    </xf>
    <xf numFmtId="49" fontId="14" fillId="2" borderId="27" xfId="7" applyNumberFormat="1" applyFont="1" applyFill="1" applyBorder="1" applyAlignment="1">
      <alignment vertical="center" wrapText="1"/>
    </xf>
    <xf numFmtId="0" fontId="14" fillId="2" borderId="27" xfId="7" applyFont="1" applyFill="1" applyBorder="1" applyAlignment="1">
      <alignment horizontal="center" vertical="center" wrapText="1"/>
    </xf>
    <xf numFmtId="3" fontId="14" fillId="2" borderId="27" xfId="7" applyNumberFormat="1" applyFont="1" applyFill="1" applyBorder="1" applyAlignment="1">
      <alignment horizontal="center" vertical="center"/>
    </xf>
    <xf numFmtId="0" fontId="14" fillId="2" borderId="27" xfId="7" applyFont="1" applyFill="1" applyBorder="1" applyAlignment="1">
      <alignment vertical="center"/>
    </xf>
    <xf numFmtId="0" fontId="59" fillId="2" borderId="0" xfId="7" applyFont="1" applyFill="1" applyAlignment="1">
      <alignment vertical="center"/>
    </xf>
    <xf numFmtId="0" fontId="136" fillId="2" borderId="0" xfId="7" applyFont="1" applyFill="1" applyAlignment="1">
      <alignment horizontal="center" vertical="center"/>
    </xf>
    <xf numFmtId="49" fontId="136" fillId="2" borderId="0" xfId="7" applyNumberFormat="1" applyFont="1" applyFill="1" applyAlignment="1">
      <alignment vertical="center"/>
    </xf>
    <xf numFmtId="0" fontId="136" fillId="2" borderId="0" xfId="7" applyFont="1" applyFill="1" applyAlignment="1">
      <alignment vertical="center"/>
    </xf>
    <xf numFmtId="167" fontId="6" fillId="2" borderId="27" xfId="451" applyNumberFormat="1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4" fontId="11" fillId="2" borderId="27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 wrapText="1"/>
    </xf>
    <xf numFmtId="167" fontId="6" fillId="0" borderId="27" xfId="0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/>
    </xf>
    <xf numFmtId="167" fontId="140" fillId="0" borderId="1" xfId="0" applyNumberFormat="1" applyFont="1" applyFill="1" applyBorder="1" applyAlignment="1">
      <alignment horizontal="center" vertical="center"/>
    </xf>
    <xf numFmtId="167" fontId="140" fillId="0" borderId="27" xfId="0" applyNumberFormat="1" applyFont="1" applyFill="1" applyBorder="1" applyAlignment="1">
      <alignment horizontal="center" vertical="center"/>
    </xf>
    <xf numFmtId="167" fontId="3" fillId="0" borderId="27" xfId="96" applyNumberFormat="1" applyFont="1" applyFill="1" applyBorder="1" applyAlignment="1">
      <alignment horizontal="center" vertical="center"/>
    </xf>
    <xf numFmtId="167" fontId="141" fillId="2" borderId="27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3" fontId="23" fillId="2" borderId="9" xfId="0" applyNumberFormat="1" applyFont="1" applyFill="1" applyBorder="1" applyAlignment="1">
      <alignment horizontal="center" vertical="center" wrapText="1"/>
    </xf>
    <xf numFmtId="1" fontId="12" fillId="2" borderId="0" xfId="5" applyNumberFormat="1" applyFont="1" applyFill="1" applyBorder="1" applyAlignment="1">
      <alignment horizontal="center" vertical="center" wrapText="1"/>
    </xf>
    <xf numFmtId="0" fontId="23" fillId="2" borderId="0" xfId="7" applyFont="1" applyFill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3" fontId="2" fillId="2" borderId="27" xfId="7" applyNumberFormat="1" applyFont="1" applyFill="1" applyBorder="1" applyAlignment="1">
      <alignment horizontal="center" vertical="center"/>
    </xf>
    <xf numFmtId="0" fontId="2" fillId="2" borderId="0" xfId="7" applyFont="1" applyFill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7" xfId="464" applyFont="1" applyFill="1" applyBorder="1" applyAlignment="1">
      <alignment horizontal="left" vertical="center" wrapText="1"/>
    </xf>
    <xf numFmtId="0" fontId="7" fillId="2" borderId="27" xfId="464" applyFont="1" applyFill="1" applyBorder="1" applyAlignment="1">
      <alignment horizontal="left" vertical="center" wrapText="1"/>
    </xf>
    <xf numFmtId="43" fontId="60" fillId="2" borderId="1" xfId="81" applyFont="1" applyFill="1" applyBorder="1" applyAlignment="1">
      <alignment horizontal="center" vertical="center" wrapText="1"/>
    </xf>
    <xf numFmtId="167" fontId="3" fillId="2" borderId="30" xfId="0" applyNumberFormat="1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0" fillId="2" borderId="1" xfId="82" applyNumberFormat="1" applyFont="1" applyFill="1" applyBorder="1" applyAlignment="1">
      <alignment horizontal="center" vertical="center" wrapText="1"/>
    </xf>
    <xf numFmtId="0" fontId="60" fillId="2" borderId="1" xfId="82" applyFont="1" applyFill="1" applyBorder="1" applyAlignment="1">
      <alignment horizontal="center" vertical="center" wrapText="1"/>
    </xf>
    <xf numFmtId="0" fontId="59" fillId="2" borderId="1" xfId="82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4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2" fillId="2" borderId="0" xfId="0" applyFont="1" applyFill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 wrapText="1"/>
    </xf>
    <xf numFmtId="3" fontId="143" fillId="2" borderId="0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167" fontId="17" fillId="2" borderId="2" xfId="0" applyNumberFormat="1" applyFont="1" applyFill="1" applyBorder="1" applyAlignment="1">
      <alignment horizontal="center" vertical="center" wrapText="1"/>
    </xf>
    <xf numFmtId="167" fontId="17" fillId="2" borderId="6" xfId="0" applyNumberFormat="1" applyFont="1" applyFill="1" applyBorder="1" applyAlignment="1">
      <alignment horizontal="center" vertical="center" wrapText="1"/>
    </xf>
    <xf numFmtId="1" fontId="144" fillId="2" borderId="0" xfId="5" applyNumberFormat="1" applyFont="1" applyFill="1" applyAlignment="1">
      <alignment horizontal="center" vertical="center"/>
    </xf>
    <xf numFmtId="1" fontId="145" fillId="2" borderId="0" xfId="5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" fontId="15" fillId="2" borderId="0" xfId="5" applyNumberFormat="1" applyFont="1" applyFill="1" applyBorder="1" applyAlignment="1">
      <alignment horizontal="center" vertical="center" wrapText="1"/>
    </xf>
    <xf numFmtId="0" fontId="23" fillId="2" borderId="0" xfId="7" applyFont="1" applyFill="1" applyAlignment="1">
      <alignment horizontal="center" vertical="center"/>
    </xf>
    <xf numFmtId="0" fontId="143" fillId="2" borderId="0" xfId="7" applyFont="1" applyFill="1" applyAlignment="1">
      <alignment horizontal="center" vertical="center"/>
    </xf>
    <xf numFmtId="0" fontId="15" fillId="2" borderId="9" xfId="7" applyFont="1" applyFill="1" applyBorder="1" applyAlignment="1">
      <alignment horizontal="right" vertical="center"/>
    </xf>
    <xf numFmtId="0" fontId="31" fillId="2" borderId="1" xfId="7" applyFont="1" applyFill="1" applyBorder="1" applyAlignment="1">
      <alignment horizontal="center" vertical="center"/>
    </xf>
    <xf numFmtId="49" fontId="31" fillId="2" borderId="1" xfId="7" applyNumberFormat="1" applyFont="1" applyFill="1" applyBorder="1" applyAlignment="1">
      <alignment horizontal="center" vertical="center" wrapText="1"/>
    </xf>
    <xf numFmtId="49" fontId="31" fillId="2" borderId="10" xfId="7" applyNumberFormat="1" applyFont="1" applyFill="1" applyBorder="1" applyAlignment="1">
      <alignment horizontal="center" vertical="center" wrapText="1"/>
    </xf>
    <xf numFmtId="49" fontId="31" fillId="2" borderId="11" xfId="7" applyNumberFormat="1" applyFont="1" applyFill="1" applyBorder="1" applyAlignment="1">
      <alignment horizontal="center" vertical="center" wrapText="1"/>
    </xf>
    <xf numFmtId="49" fontId="31" fillId="2" borderId="12" xfId="7" applyNumberFormat="1" applyFont="1" applyFill="1" applyBorder="1" applyAlignment="1">
      <alignment horizontal="center" vertical="center" wrapText="1"/>
    </xf>
    <xf numFmtId="49" fontId="31" fillId="2" borderId="13" xfId="7" applyNumberFormat="1" applyFont="1" applyFill="1" applyBorder="1" applyAlignment="1">
      <alignment horizontal="center" vertical="center" wrapText="1"/>
    </xf>
    <xf numFmtId="0" fontId="142" fillId="2" borderId="0" xfId="7" applyFont="1" applyFill="1" applyAlignment="1">
      <alignment horizontal="center" vertical="center"/>
    </xf>
    <xf numFmtId="49" fontId="32" fillId="2" borderId="1" xfId="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508">
    <cellStyle name="_x0001_" xfId="120"/>
    <cellStyle name="??" xfId="121"/>
    <cellStyle name="?? [0.00]_ Att. 1- Cover" xfId="122"/>
    <cellStyle name="?? [0]" xfId="123"/>
    <cellStyle name="?_x001d_??%U©÷u&amp;H©÷9_x0008_?_x0009_s_x000a__x0007__x0001__x0001_" xfId="124"/>
    <cellStyle name="???? [0.00]_PRODUCT DETAIL Q1" xfId="125"/>
    <cellStyle name="????_PRODUCT DETAIL Q1" xfId="126"/>
    <cellStyle name="???[0]_?? DI" xfId="127"/>
    <cellStyle name="???_?? DI" xfId="128"/>
    <cellStyle name="??[0]_BRE" xfId="129"/>
    <cellStyle name="??_ Att. 1- Cover" xfId="130"/>
    <cellStyle name="??A? [0]_ÿÿÿÿÿÿ_1_¢¬???¢â? " xfId="131"/>
    <cellStyle name="??A?_ÿÿÿÿÿÿ_1_¢¬???¢â? " xfId="132"/>
    <cellStyle name="?¡±¢¥?_?¨ù??¢´¢¥_¢¬???¢â? " xfId="133"/>
    <cellStyle name="?ðÇ%U?&amp;H?_x0008_?s_x000a__x0007__x0001__x0001_" xfId="134"/>
    <cellStyle name="_130307 So sanh thuc hien 2012 - du toan 2012 moi (pan khac)" xfId="135"/>
    <cellStyle name="_130313 Mau  bieu bao cao nguon luc cua dia phuong sua" xfId="136"/>
    <cellStyle name="_130818 Tong hop Danh gia thu 2013" xfId="137"/>
    <cellStyle name="_130818 Tong hop Danh gia thu 2013_140921 bu giam thu ND 209" xfId="138"/>
    <cellStyle name="_Bang Chi tieu (2)" xfId="139"/>
    <cellStyle name="_Book1" xfId="140"/>
    <cellStyle name="_DG 2012-DT2013 - Theo sac thue -sua" xfId="141"/>
    <cellStyle name="_DG 2012-DT2013 - Theo sac thue -sua_27-8Tong hop PA uoc 2012-DT 2013 -PA 420.000 ty-490.000 ty chuyen doi" xfId="142"/>
    <cellStyle name="_KT (2)" xfId="143"/>
    <cellStyle name="_KT (2)_1" xfId="144"/>
    <cellStyle name="_KT (2)_2" xfId="145"/>
    <cellStyle name="_KT (2)_2_TG-TH" xfId="146"/>
    <cellStyle name="_KT (2)_3" xfId="147"/>
    <cellStyle name="_KT (2)_3_TG-TH" xfId="148"/>
    <cellStyle name="_KT (2)_4" xfId="149"/>
    <cellStyle name="_KT (2)_4_TG-TH" xfId="150"/>
    <cellStyle name="_KT (2)_5" xfId="151"/>
    <cellStyle name="_KT (2)_TG-TH" xfId="152"/>
    <cellStyle name="_KT_TG" xfId="153"/>
    <cellStyle name="_KT_TG_1" xfId="154"/>
    <cellStyle name="_KT_TG_2" xfId="155"/>
    <cellStyle name="_KT_TG_3" xfId="156"/>
    <cellStyle name="_KT_TG_4" xfId="157"/>
    <cellStyle name="_Phu luc kem BC gui VP Bo (18.2)" xfId="158"/>
    <cellStyle name="_TG-TH" xfId="159"/>
    <cellStyle name="_TG-TH_1" xfId="160"/>
    <cellStyle name="_TG-TH_2" xfId="161"/>
    <cellStyle name="_TG-TH_3" xfId="162"/>
    <cellStyle name="_TG-TH_4" xfId="163"/>
    <cellStyle name="~1" xfId="164"/>
    <cellStyle name="0" xfId="165"/>
    <cellStyle name="0 2" xfId="475"/>
    <cellStyle name="1" xfId="166"/>
    <cellStyle name="1_2-Ha GiangBB2011-V1" xfId="167"/>
    <cellStyle name="1_50-BB Vung tau 2011" xfId="168"/>
    <cellStyle name="1_52-Long An2011.BB-V1" xfId="169"/>
    <cellStyle name="¹éºÐÀ²_±âÅ¸" xfId="170"/>
    <cellStyle name="2" xfId="171"/>
    <cellStyle name="20" xfId="172"/>
    <cellStyle name="3" xfId="173"/>
    <cellStyle name="4" xfId="174"/>
    <cellStyle name="52" xfId="26"/>
    <cellStyle name="ÅëÈ­ [0]_¿ì¹°Åë" xfId="175"/>
    <cellStyle name="AeE­ [0]_INQUIRY ¿?¾÷AßAø " xfId="176"/>
    <cellStyle name="ÅëÈ­ [0]_laroux" xfId="177"/>
    <cellStyle name="ÅëÈ­_¿ì¹°Åë" xfId="178"/>
    <cellStyle name="AeE­_INQUIRY ¿?¾÷AßAø " xfId="179"/>
    <cellStyle name="ÅëÈ­_laroux" xfId="180"/>
    <cellStyle name="args.style" xfId="181"/>
    <cellStyle name="ÄÞ¸¶ [0]_¿ì¹°Åë" xfId="182"/>
    <cellStyle name="AÞ¸¶ [0]_INQUIRY ¿?¾÷AßAø " xfId="29"/>
    <cellStyle name="ÄÞ¸¶ [0]_laroux" xfId="183"/>
    <cellStyle name="ÄÞ¸¶_¿ì¹°Åë" xfId="184"/>
    <cellStyle name="AÞ¸¶_INQUIRY ¿?¾÷AßAø " xfId="27"/>
    <cellStyle name="ÄÞ¸¶_laroux" xfId="185"/>
    <cellStyle name="AutoFormat Options" xfId="186"/>
    <cellStyle name="Bangchu" xfId="187"/>
    <cellStyle name="Body" xfId="188"/>
    <cellStyle name="C?AØ_¿?¾÷CoE² " xfId="30"/>
    <cellStyle name="Ç¥ÁØ_#2(M17)_1" xfId="189"/>
    <cellStyle name="C￥AØ_¿μ¾÷CoE² " xfId="31"/>
    <cellStyle name="Ç¥ÁØ_±³°¢¼ö·®" xfId="190"/>
    <cellStyle name="C￥AØ_Sheet1_¿μ¾÷CoE² " xfId="191"/>
    <cellStyle name="Calc Currency (0)" xfId="192"/>
    <cellStyle name="Calc Currency (2)" xfId="193"/>
    <cellStyle name="Calc Percent (0)" xfId="194"/>
    <cellStyle name="Calc Percent (1)" xfId="195"/>
    <cellStyle name="Calc Percent (2)" xfId="196"/>
    <cellStyle name="Calc Units (0)" xfId="197"/>
    <cellStyle name="Calc Units (1)" xfId="198"/>
    <cellStyle name="Calc Units (2)" xfId="199"/>
    <cellStyle name="category" xfId="200"/>
    <cellStyle name="Chi phÝ kh¸c_Book1" xfId="201"/>
    <cellStyle name="Comma" xfId="1" builtinId="3"/>
    <cellStyle name="Comma  - Style1" xfId="202"/>
    <cellStyle name="Comma  - Style2" xfId="203"/>
    <cellStyle name="Comma  - Style3" xfId="204"/>
    <cellStyle name="Comma  - Style4" xfId="205"/>
    <cellStyle name="Comma  - Style5" xfId="206"/>
    <cellStyle name="Comma  - Style6" xfId="207"/>
    <cellStyle name="Comma  - Style7" xfId="208"/>
    <cellStyle name="Comma  - Style8" xfId="209"/>
    <cellStyle name="Comma [00]" xfId="210"/>
    <cellStyle name="Comma 10" xfId="9"/>
    <cellStyle name="Comma 10 2" xfId="211"/>
    <cellStyle name="Comma 11" xfId="91"/>
    <cellStyle name="Comma 12" xfId="212"/>
    <cellStyle name="Comma 13" xfId="418"/>
    <cellStyle name="Comma 14" xfId="419"/>
    <cellStyle name="Comma 15" xfId="421"/>
    <cellStyle name="Comma 16" xfId="454"/>
    <cellStyle name="Comma 17" xfId="453"/>
    <cellStyle name="Comma 18" xfId="458"/>
    <cellStyle name="Comma 19" xfId="460"/>
    <cellStyle name="Comma 2" xfId="32"/>
    <cellStyle name="Comma 2 2" xfId="92"/>
    <cellStyle name="Comma 2 2 2" xfId="213"/>
    <cellStyle name="Comma 20" xfId="463"/>
    <cellStyle name="Comma 21" xfId="465"/>
    <cellStyle name="Comma 22" xfId="467"/>
    <cellStyle name="Comma 23" xfId="468"/>
    <cellStyle name="Comma 24" xfId="470"/>
    <cellStyle name="Comma 25" xfId="473"/>
    <cellStyle name="Comma 3" xfId="33"/>
    <cellStyle name="Comma 3 2" xfId="214"/>
    <cellStyle name="Comma 4" xfId="28"/>
    <cellStyle name="Comma 5" xfId="34"/>
    <cellStyle name="Comma 6" xfId="65"/>
    <cellStyle name="Comma 6 2" xfId="93"/>
    <cellStyle name="Comma 6 3" xfId="215"/>
    <cellStyle name="Comma 7" xfId="81"/>
    <cellStyle name="Comma 7 2" xfId="216"/>
    <cellStyle name="Comma 8" xfId="90"/>
    <cellStyle name="Comma 8 2" xfId="217"/>
    <cellStyle name="Comma 9" xfId="117"/>
    <cellStyle name="Comma 9 2" xfId="218"/>
    <cellStyle name="comma zerodec" xfId="219"/>
    <cellStyle name="Comma0" xfId="20"/>
    <cellStyle name="Copied" xfId="220"/>
    <cellStyle name="Currency [00]" xfId="221"/>
    <cellStyle name="Currency 2" xfId="222"/>
    <cellStyle name="Currency0" xfId="24"/>
    <cellStyle name="Currency1" xfId="223"/>
    <cellStyle name="Date" xfId="18"/>
    <cellStyle name="Date Short" xfId="224"/>
    <cellStyle name="daude" xfId="225"/>
    <cellStyle name="Dezimal [0]_NEGS" xfId="226"/>
    <cellStyle name="Dezimal_NEGS" xfId="227"/>
    <cellStyle name="Dollar (zero dec)" xfId="228"/>
    <cellStyle name="Dziesi?tny [0]_Invoices2001Slovakia" xfId="229"/>
    <cellStyle name="Dziesi?tny_Invoices2001Slovakia" xfId="230"/>
    <cellStyle name="Dziesietny [0]_Invoices2001Slovakia" xfId="231"/>
    <cellStyle name="Dziesiętny [0]_Invoices2001Slovakia" xfId="232"/>
    <cellStyle name="Dziesietny [0]_Invoices2001Slovakia_Book1" xfId="233"/>
    <cellStyle name="Dziesiętny [0]_Invoices2001Slovakia_Book1" xfId="234"/>
    <cellStyle name="Dziesietny [0]_Invoices2001Slovakia_Book1_Tong hop Cac tuyen(9-1-06)" xfId="235"/>
    <cellStyle name="Dziesiętny [0]_Invoices2001Slovakia_Book1_Tong hop Cac tuyen(9-1-06)" xfId="236"/>
    <cellStyle name="Dziesietny [0]_Invoices2001Slovakia_KL K.C mat duong" xfId="237"/>
    <cellStyle name="Dziesiętny [0]_Invoices2001Slovakia_Nhalamviec VTC(25-1-05)" xfId="238"/>
    <cellStyle name="Dziesietny [0]_Invoices2001Slovakia_TDT KHANH HOA" xfId="239"/>
    <cellStyle name="Dziesiętny [0]_Invoices2001Slovakia_TDT KHANH HOA" xfId="240"/>
    <cellStyle name="Dziesietny [0]_Invoices2001Slovakia_TDT KHANH HOA_Tong hop Cac tuyen(9-1-06)" xfId="241"/>
    <cellStyle name="Dziesiętny [0]_Invoices2001Slovakia_TDT KHANH HOA_Tong hop Cac tuyen(9-1-06)" xfId="242"/>
    <cellStyle name="Dziesietny [0]_Invoices2001Slovakia_TDT quangngai" xfId="243"/>
    <cellStyle name="Dziesiętny [0]_Invoices2001Slovakia_TDT quangngai" xfId="244"/>
    <cellStyle name="Dziesietny [0]_Invoices2001Slovakia_Tong hop Cac tuyen(9-1-06)" xfId="245"/>
    <cellStyle name="Dziesietny_Invoices2001Slovakia" xfId="246"/>
    <cellStyle name="Dziesiętny_Invoices2001Slovakia" xfId="247"/>
    <cellStyle name="Dziesietny_Invoices2001Slovakia_Book1" xfId="248"/>
    <cellStyle name="Dziesiętny_Invoices2001Slovakia_Book1" xfId="249"/>
    <cellStyle name="Dziesietny_Invoices2001Slovakia_Book1_Tong hop Cac tuyen(9-1-06)" xfId="250"/>
    <cellStyle name="Dziesiętny_Invoices2001Slovakia_Book1_Tong hop Cac tuyen(9-1-06)" xfId="251"/>
    <cellStyle name="Dziesietny_Invoices2001Slovakia_KL K.C mat duong" xfId="252"/>
    <cellStyle name="Dziesiętny_Invoices2001Slovakia_Nhalamviec VTC(25-1-05)" xfId="253"/>
    <cellStyle name="Dziesietny_Invoices2001Slovakia_TDT KHANH HOA" xfId="254"/>
    <cellStyle name="Dziesiętny_Invoices2001Slovakia_TDT KHANH HOA" xfId="255"/>
    <cellStyle name="Dziesietny_Invoices2001Slovakia_TDT KHANH HOA_Tong hop Cac tuyen(9-1-06)" xfId="256"/>
    <cellStyle name="Dziesiętny_Invoices2001Slovakia_TDT KHANH HOA_Tong hop Cac tuyen(9-1-06)" xfId="257"/>
    <cellStyle name="Dziesietny_Invoices2001Slovakia_TDT quangngai" xfId="258"/>
    <cellStyle name="Dziesiętny_Invoices2001Slovakia_TDT quangngai" xfId="259"/>
    <cellStyle name="Dziesietny_Invoices2001Slovakia_Tong hop Cac tuyen(9-1-06)" xfId="260"/>
    <cellStyle name="Enter Currency (0)" xfId="261"/>
    <cellStyle name="Enter Currency (2)" xfId="262"/>
    <cellStyle name="Enter Units (0)" xfId="263"/>
    <cellStyle name="Enter Units (1)" xfId="264"/>
    <cellStyle name="Enter Units (2)" xfId="265"/>
    <cellStyle name="Entered" xfId="266"/>
    <cellStyle name="Fixed" xfId="22"/>
    <cellStyle name="GIA-MOI" xfId="267"/>
    <cellStyle name="Grey" xfId="268"/>
    <cellStyle name="hai" xfId="269"/>
    <cellStyle name="Head 1" xfId="270"/>
    <cellStyle name="HEADER" xfId="271"/>
    <cellStyle name="Header1" xfId="35"/>
    <cellStyle name="Header1 2" xfId="429"/>
    <cellStyle name="Header1 2 2" xfId="495"/>
    <cellStyle name="Header2" xfId="36"/>
    <cellStyle name="Header2 2" xfId="430"/>
    <cellStyle name="HEADING1" xfId="272"/>
    <cellStyle name="HEADING2" xfId="273"/>
    <cellStyle name="HEADINGS" xfId="274"/>
    <cellStyle name="HEADINGSTOP" xfId="275"/>
    <cellStyle name="headoption" xfId="276"/>
    <cellStyle name="headoption 2" xfId="476"/>
    <cellStyle name="Hoa-Scholl" xfId="277"/>
    <cellStyle name="Hoa-Scholl 2" xfId="477"/>
    <cellStyle name="i·0" xfId="278"/>
    <cellStyle name="Input [yellow]" xfId="279"/>
    <cellStyle name="Input [yellow] 2" xfId="478"/>
    <cellStyle name="khanh" xfId="280"/>
    <cellStyle name="KLBXUNG" xfId="281"/>
    <cellStyle name="Ledger 17 x 11 in" xfId="282"/>
    <cellStyle name="Link Currency (0)" xfId="283"/>
    <cellStyle name="Link Currency (2)" xfId="284"/>
    <cellStyle name="Link Units (0)" xfId="285"/>
    <cellStyle name="Link Units (1)" xfId="286"/>
    <cellStyle name="Link Units (2)" xfId="287"/>
    <cellStyle name="Loai CBDT" xfId="37"/>
    <cellStyle name="Loai CT" xfId="21"/>
    <cellStyle name="Loai GD" xfId="38"/>
    <cellStyle name="Millares [0]_Well Timing" xfId="288"/>
    <cellStyle name="Millares_Well Timing" xfId="289"/>
    <cellStyle name="Milliers [0]_      " xfId="290"/>
    <cellStyle name="Milliers_      " xfId="291"/>
    <cellStyle name="Model" xfId="292"/>
    <cellStyle name="moi" xfId="293"/>
    <cellStyle name="Moneda [0]_Well Timing" xfId="294"/>
    <cellStyle name="Moneda_Well Timing" xfId="295"/>
    <cellStyle name="Monétaire [0]_      " xfId="296"/>
    <cellStyle name="Monétaire_      " xfId="297"/>
    <cellStyle name="n" xfId="40"/>
    <cellStyle name="New Times Roman" xfId="298"/>
    <cellStyle name="no dec" xfId="299"/>
    <cellStyle name="Normal" xfId="0" builtinId="0"/>
    <cellStyle name="Normal - Style1" xfId="23"/>
    <cellStyle name="Normal - Style1 2" xfId="300"/>
    <cellStyle name="Normal - Style1 2 2" xfId="13"/>
    <cellStyle name="Normal - Style1 4" xfId="11"/>
    <cellStyle name="Normal 10" xfId="17"/>
    <cellStyle name="Normal 10 2" xfId="94"/>
    <cellStyle name="Normal 10 3" xfId="301"/>
    <cellStyle name="Normal 11" xfId="64"/>
    <cellStyle name="Normal 11 2" xfId="302"/>
    <cellStyle name="Normal 11 3" xfId="474"/>
    <cellStyle name="Normal 12" xfId="69"/>
    <cellStyle name="Normal 12 2" xfId="303"/>
    <cellStyle name="Normal 13" xfId="67"/>
    <cellStyle name="Normal 13 2" xfId="304"/>
    <cellStyle name="Normal 14" xfId="68"/>
    <cellStyle name="Normal 14 2" xfId="306"/>
    <cellStyle name="Normal 14 3" xfId="305"/>
    <cellStyle name="Normal 15" xfId="70"/>
    <cellStyle name="Normal 15 2" xfId="307"/>
    <cellStyle name="Normal 16" xfId="74"/>
    <cellStyle name="Normal 16 2" xfId="308"/>
    <cellStyle name="Normal 17" xfId="75"/>
    <cellStyle name="Normal 17 2" xfId="309"/>
    <cellStyle name="Normal 18" xfId="76"/>
    <cellStyle name="Normal 18 2" xfId="310"/>
    <cellStyle name="Normal 19" xfId="77"/>
    <cellStyle name="Normal 19 2" xfId="311"/>
    <cellStyle name="Normal 2" xfId="12"/>
    <cellStyle name="Normal 2 2" xfId="42"/>
    <cellStyle name="Normal 2 2 2" xfId="71"/>
    <cellStyle name="Normal 2 2 2 2" xfId="312"/>
    <cellStyle name="Normal 2 3" xfId="4"/>
    <cellStyle name="Normal 2 4" xfId="41"/>
    <cellStyle name="Normal 2 5" xfId="78"/>
    <cellStyle name="Normal 2 6" xfId="95"/>
    <cellStyle name="Normal 2_160507 Bieu mau NSDP ND sua ND73" xfId="313"/>
    <cellStyle name="Normal 20" xfId="80"/>
    <cellStyle name="Normal 20 2" xfId="314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6"/>
    <cellStyle name="Normal 3" xfId="6"/>
    <cellStyle name="Normal 3 2" xfId="72"/>
    <cellStyle name="Normal 3 2 2" xfId="316"/>
    <cellStyle name="Normal 3 2 3" xfId="315"/>
    <cellStyle name="Normal 3_2016.07. MẪU BIỂU DỰ TOÁN NĂM  2017_Truong (BẢN CHÍNH)" xfId="317"/>
    <cellStyle name="Normal 30" xfId="97"/>
    <cellStyle name="Normal 31" xfId="98"/>
    <cellStyle name="Normal 32" xfId="99"/>
    <cellStyle name="Normal 33" xfId="102"/>
    <cellStyle name="Normal 34" xfId="103"/>
    <cellStyle name="Normal 35" xfId="104"/>
    <cellStyle name="Normal 36" xfId="105"/>
    <cellStyle name="Normal 37" xfId="101"/>
    <cellStyle name="Normal 38" xfId="106"/>
    <cellStyle name="Normal 39" xfId="107"/>
    <cellStyle name="Normal 4" xfId="10"/>
    <cellStyle name="Normal 4 2" xfId="43"/>
    <cellStyle name="Normal 4 3" xfId="73"/>
    <cellStyle name="Normal 4 4" xfId="79"/>
    <cellStyle name="Normal 40" xfId="108"/>
    <cellStyle name="Normal 41" xfId="109"/>
    <cellStyle name="Normal 42" xfId="110"/>
    <cellStyle name="Normal 43" xfId="111"/>
    <cellStyle name="Normal 44" xfId="112"/>
    <cellStyle name="Normal 45" xfId="113"/>
    <cellStyle name="Normal 46" xfId="100"/>
    <cellStyle name="Normal 47" xfId="114"/>
    <cellStyle name="Normal 48" xfId="115"/>
    <cellStyle name="Normal 49" xfId="116"/>
    <cellStyle name="Normal 5" xfId="14"/>
    <cellStyle name="Normal 5 2" xfId="66"/>
    <cellStyle name="Normal 5 2 2" xfId="319"/>
    <cellStyle name="Normal 5 3" xfId="318"/>
    <cellStyle name="Normal 5_2016.07. MẪU BIỂU DỰ TOÁN NĂM  2017_Truong (BẢN CHÍNH)" xfId="320"/>
    <cellStyle name="Normal 50" xfId="118"/>
    <cellStyle name="Normal 51" xfId="119"/>
    <cellStyle name="Normal 52" xfId="413"/>
    <cellStyle name="Normal 53" xfId="414"/>
    <cellStyle name="Normal 54" xfId="415"/>
    <cellStyle name="Normal 55" xfId="416"/>
    <cellStyle name="Normal 56" xfId="417"/>
    <cellStyle name="Normal 57" xfId="420"/>
    <cellStyle name="Normal 58" xfId="422"/>
    <cellStyle name="Normal 59" xfId="423"/>
    <cellStyle name="Normal 59 2" xfId="491"/>
    <cellStyle name="Normal 6" xfId="3"/>
    <cellStyle name="Normal 60" xfId="424"/>
    <cellStyle name="Normal 60 2" xfId="492"/>
    <cellStyle name="Normal 61" xfId="438"/>
    <cellStyle name="Normal 61 2" xfId="501"/>
    <cellStyle name="Normal 62" xfId="428"/>
    <cellStyle name="Normal 62 2" xfId="494"/>
    <cellStyle name="Normal 63" xfId="436"/>
    <cellStyle name="Normal 63 2" xfId="499"/>
    <cellStyle name="Normal 64" xfId="426"/>
    <cellStyle name="Normal 64 2" xfId="493"/>
    <cellStyle name="Normal 65" xfId="432"/>
    <cellStyle name="Normal 65 2" xfId="496"/>
    <cellStyle name="Normal 66" xfId="433"/>
    <cellStyle name="Normal 66 2" xfId="497"/>
    <cellStyle name="Normal 67" xfId="434"/>
    <cellStyle name="Normal 67 2" xfId="498"/>
    <cellStyle name="Normal 68" xfId="440"/>
    <cellStyle name="Normal 68 2" xfId="502"/>
    <cellStyle name="Normal 69" xfId="437"/>
    <cellStyle name="Normal 69 2" xfId="500"/>
    <cellStyle name="Normal 7" xfId="16"/>
    <cellStyle name="Normal 7 2" xfId="321"/>
    <cellStyle name="Normal 70" xfId="442"/>
    <cellStyle name="Normal 70 2" xfId="503"/>
    <cellStyle name="Normal 71" xfId="441"/>
    <cellStyle name="Normal 72" xfId="444"/>
    <cellStyle name="Normal 73" xfId="439"/>
    <cellStyle name="Normal 74" xfId="431"/>
    <cellStyle name="Normal 75" xfId="435"/>
    <cellStyle name="Normal 76" xfId="447"/>
    <cellStyle name="Normal 77" xfId="443"/>
    <cellStyle name="Normal 78" xfId="448"/>
    <cellStyle name="Normal 79" xfId="449"/>
    <cellStyle name="Normal 8" xfId="8"/>
    <cellStyle name="Normal 80" xfId="445"/>
    <cellStyle name="Normal 81" xfId="427"/>
    <cellStyle name="Normal 82" xfId="446"/>
    <cellStyle name="Normal 83" xfId="425"/>
    <cellStyle name="Normal 84" xfId="450"/>
    <cellStyle name="Normal 84 2" xfId="504"/>
    <cellStyle name="Normal 85" xfId="457"/>
    <cellStyle name="Normal 85 2" xfId="507"/>
    <cellStyle name="Normal 86" xfId="452"/>
    <cellStyle name="Normal 86 2" xfId="505"/>
    <cellStyle name="Normal 87" xfId="455"/>
    <cellStyle name="Normal 87 2" xfId="506"/>
    <cellStyle name="Normal 88" xfId="456"/>
    <cellStyle name="Normal 89" xfId="451"/>
    <cellStyle name="Normal 9" xfId="15"/>
    <cellStyle name="Normal 9 2" xfId="322"/>
    <cellStyle name="Normal 90" xfId="459"/>
    <cellStyle name="Normal 91" xfId="461"/>
    <cellStyle name="Normal 92" xfId="462"/>
    <cellStyle name="Normal 93" xfId="464"/>
    <cellStyle name="Normal 94" xfId="466"/>
    <cellStyle name="Normal 95" xfId="469"/>
    <cellStyle name="Normal 96" xfId="471"/>
    <cellStyle name="Normal 97" xfId="472"/>
    <cellStyle name="Normal_Bieu mau (CV )" xfId="5"/>
    <cellStyle name="Normal_Mau giao thu (Bo)" xfId="2"/>
    <cellStyle name="Normal_Vu Quan ly QH_BieuBaocaoQuyhoach2011" xfId="7"/>
    <cellStyle name="Normal1" xfId="323"/>
    <cellStyle name="Normalny_Cennik obowiazuje od 06-08-2001 r (1)" xfId="324"/>
    <cellStyle name="oft Excel]_x000d__x000a_Comment=open=/f ‚ðw’è‚·‚é‚ÆAƒ†[ƒU[’è‹`ŠÖ”‚ðŠÖ”“\‚è•t‚¯‚Ìˆê——‚É“o˜^‚·‚é‚±‚Æ‚ª‚Å‚«‚Ü‚·B_x000d__x000a_Maximized" xfId="325"/>
    <cellStyle name="oft Excel]_x000d__x000a_Comment=open=/f ‚ðŽw’è‚·‚é‚ÆAƒ†[ƒU[’è‹`ŠÖ”‚ðŠÖ”“\‚è•t‚¯‚Ìˆê——‚É“o˜^‚·‚é‚±‚Æ‚ª‚Å‚«‚Ü‚·B_x000d__x000a_Maximized" xfId="326"/>
    <cellStyle name="per.style" xfId="327"/>
    <cellStyle name="Percent [0]" xfId="328"/>
    <cellStyle name="Percent [00]" xfId="329"/>
    <cellStyle name="Percent [2]" xfId="330"/>
    <cellStyle name="Percent 10" xfId="331"/>
    <cellStyle name="Percent 2" xfId="332"/>
    <cellStyle name="Percent 2 2" xfId="333"/>
    <cellStyle name="Percent 3" xfId="334"/>
    <cellStyle name="Percent 4" xfId="335"/>
    <cellStyle name="Percent 5" xfId="336"/>
    <cellStyle name="Percent 6" xfId="337"/>
    <cellStyle name="PERCENTAGE" xfId="338"/>
    <cellStyle name="PERCENTAGE 2" xfId="479"/>
    <cellStyle name="PrePop Currency (0)" xfId="339"/>
    <cellStyle name="PrePop Currency (2)" xfId="340"/>
    <cellStyle name="PrePop Units (0)" xfId="341"/>
    <cellStyle name="PrePop Units (1)" xfId="342"/>
    <cellStyle name="PrePop Units (2)" xfId="343"/>
    <cellStyle name="pricing" xfId="344"/>
    <cellStyle name="PSChar" xfId="345"/>
    <cellStyle name="PSHeading" xfId="346"/>
    <cellStyle name="regstoresfromspecstores" xfId="347"/>
    <cellStyle name="RevList" xfId="348"/>
    <cellStyle name="S—_x0008_" xfId="349"/>
    <cellStyle name="SAPBEXaggData" xfId="350"/>
    <cellStyle name="SAPBEXaggDataEmph" xfId="351"/>
    <cellStyle name="SAPBEXaggItem" xfId="352"/>
    <cellStyle name="SAPBEXchaText" xfId="353"/>
    <cellStyle name="SAPBEXexcBad7" xfId="354"/>
    <cellStyle name="SAPBEXexcBad8" xfId="355"/>
    <cellStyle name="SAPBEXexcBad9" xfId="356"/>
    <cellStyle name="SAPBEXexcCritical4" xfId="357"/>
    <cellStyle name="SAPBEXexcCritical5" xfId="358"/>
    <cellStyle name="SAPBEXexcCritical6" xfId="359"/>
    <cellStyle name="SAPBEXexcGood1" xfId="360"/>
    <cellStyle name="SAPBEXexcGood2" xfId="361"/>
    <cellStyle name="SAPBEXexcGood3" xfId="362"/>
    <cellStyle name="SAPBEXfilterDrill" xfId="363"/>
    <cellStyle name="SAPBEXfilterDrill 2" xfId="480"/>
    <cellStyle name="SAPBEXfilterItem" xfId="364"/>
    <cellStyle name="SAPBEXfilterText" xfId="365"/>
    <cellStyle name="SAPBEXformats" xfId="366"/>
    <cellStyle name="SAPBEXheaderItem" xfId="367"/>
    <cellStyle name="SAPBEXheaderText" xfId="368"/>
    <cellStyle name="SAPBEXresData" xfId="369"/>
    <cellStyle name="SAPBEXresDataEmph" xfId="370"/>
    <cellStyle name="SAPBEXresItem" xfId="371"/>
    <cellStyle name="SAPBEXstdData" xfId="372"/>
    <cellStyle name="SAPBEXstdDataEmph" xfId="373"/>
    <cellStyle name="SAPBEXstdItem" xfId="374"/>
    <cellStyle name="SAPBEXtitle" xfId="375"/>
    <cellStyle name="SAPBEXundefined" xfId="376"/>
    <cellStyle name="SHADEDSTORES" xfId="377"/>
    <cellStyle name="SHADEDSTORES 2" xfId="481"/>
    <cellStyle name="specstores" xfId="378"/>
    <cellStyle name="Standard" xfId="379"/>
    <cellStyle name="Style 1" xfId="380"/>
    <cellStyle name="Style 2" xfId="381"/>
    <cellStyle name="Style 3" xfId="382"/>
    <cellStyle name="Style 4" xfId="383"/>
    <cellStyle name="Style 5" xfId="384"/>
    <cellStyle name="Style 6" xfId="385"/>
    <cellStyle name="subhead" xfId="386"/>
    <cellStyle name="Subtotal" xfId="387"/>
    <cellStyle name="T" xfId="388"/>
    <cellStyle name="T 2" xfId="482"/>
    <cellStyle name="T_50-BB Vung tau 2011" xfId="389"/>
    <cellStyle name="T_50-BB Vung tau 2011 2" xfId="483"/>
    <cellStyle name="T_50-BB Vung tau 2011_27-8Tong hop PA uoc 2012-DT 2013 -PA 420.000 ty-490.000 ty chuyen doi" xfId="390"/>
    <cellStyle name="T_50-BB Vung tau 2011_27-8Tong hop PA uoc 2012-DT 2013 -PA 420.000 ty-490.000 ty chuyen doi 2" xfId="484"/>
    <cellStyle name="Text Indent A" xfId="391"/>
    <cellStyle name="Text Indent B" xfId="392"/>
    <cellStyle name="Text Indent C" xfId="393"/>
    <cellStyle name="th" xfId="394"/>
    <cellStyle name="th 2" xfId="485"/>
    <cellStyle name="þ_x001d_ðK_x000c_Fý_x001b__x000d_9ýU_x0001_Ð_x0008_¦)_x0007__x0001__x0001_" xfId="395"/>
    <cellStyle name="Thuyet minh" xfId="396"/>
    <cellStyle name="Tong so" xfId="19"/>
    <cellStyle name="tong so 1" xfId="44"/>
    <cellStyle name="viet" xfId="397"/>
    <cellStyle name="viet2" xfId="398"/>
    <cellStyle name="viet2 2" xfId="486"/>
    <cellStyle name="VLB-GTKÕ" xfId="399"/>
    <cellStyle name="Vn Time 13" xfId="400"/>
    <cellStyle name="Vn Time 14" xfId="401"/>
    <cellStyle name="vnbo" xfId="402"/>
    <cellStyle name="vnbo 2" xfId="487"/>
    <cellStyle name="vnhead1" xfId="403"/>
    <cellStyle name="vnhead1 2" xfId="488"/>
    <cellStyle name="vnhead2" xfId="404"/>
    <cellStyle name="vnhead2 2" xfId="489"/>
    <cellStyle name="vnhead3" xfId="405"/>
    <cellStyle name="vnhead3 2" xfId="490"/>
    <cellStyle name="vnhead4" xfId="406"/>
    <cellStyle name="vntxt1" xfId="407"/>
    <cellStyle name="vntxt2" xfId="408"/>
    <cellStyle name="Walutowy [0]_Invoices2001Slovakia" xfId="409"/>
    <cellStyle name="Walutowy_Invoices2001Slovakia" xfId="410"/>
    <cellStyle name="xuan" xfId="45"/>
    <cellStyle name=" [0.00]_ Att. 1- Cover" xfId="46"/>
    <cellStyle name="_ Att. 1- Cover" xfId="25"/>
    <cellStyle name="?_ Att. 1- Cover" xfId="47"/>
    <cellStyle name="똿뗦먛귟 [0.00]_PRODUCT DETAIL Q1" xfId="39"/>
    <cellStyle name="똿뗦먛귟_PRODUCT DETAIL Q1" xfId="48"/>
    <cellStyle name="믅됞 [0.00]_PRODUCT DETAIL Q1" xfId="49"/>
    <cellStyle name="믅됞_PRODUCT DETAIL Q1" xfId="50"/>
    <cellStyle name="백분율_95" xfId="51"/>
    <cellStyle name="뷭?_BOOKSHIP" xfId="52"/>
    <cellStyle name="콤마 [0]_1202" xfId="53"/>
    <cellStyle name="콤마_1202" xfId="54"/>
    <cellStyle name="통화 [0]_1202" xfId="55"/>
    <cellStyle name="통화_1202" xfId="56"/>
    <cellStyle name="표준_(정보부문)월별인원계획" xfId="57"/>
    <cellStyle name="一般_00Q3902REV.1" xfId="58"/>
    <cellStyle name="千分位[0]_00Q3902REV.1" xfId="59"/>
    <cellStyle name="千分位_00Q3902REV.1" xfId="60"/>
    <cellStyle name="桁区切り_工費" xfId="411"/>
    <cellStyle name="標準_BOQ-08" xfId="412"/>
    <cellStyle name="貨幣 [0]_00Q3902REV.1" xfId="61"/>
    <cellStyle name="貨幣[0]_BRE" xfId="62"/>
    <cellStyle name="貨幣_00Q3902REV.1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KH%202019\THANG%2010-12\Bieu%20KTXH%202019.thang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tong hop"/>
      <sheetName val="CN.NN.DV"/>
      <sheetName val="VHXH"/>
      <sheetName val="Mtruong"/>
      <sheetName val="DN"/>
      <sheetName val="FDI"/>
      <sheetName val="Sheet2"/>
      <sheetName val="BIA"/>
    </sheetNames>
    <sheetDataSet>
      <sheetData sheetId="0"/>
      <sheetData sheetId="1"/>
      <sheetData sheetId="2">
        <row r="9">
          <cell r="H9">
            <v>7995.4800000000005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M1"/>
    </sheetView>
  </sheetViews>
  <sheetFormatPr defaultRowHeight="15"/>
  <cols>
    <col min="1" max="1" width="4.140625" style="29" customWidth="1"/>
    <col min="2" max="2" width="41.5703125" style="29" customWidth="1"/>
    <col min="3" max="3" width="12.140625" style="29" customWidth="1"/>
    <col min="4" max="4" width="13.42578125" style="29" customWidth="1"/>
    <col min="5" max="5" width="13.5703125" style="29" customWidth="1"/>
    <col min="6" max="6" width="10.7109375" style="29" hidden="1" customWidth="1"/>
    <col min="7" max="7" width="11.85546875" style="29" customWidth="1"/>
    <col min="8" max="8" width="12.28515625" style="29" customWidth="1"/>
    <col min="9" max="11" width="12.28515625" style="239" hidden="1" customWidth="1"/>
    <col min="12" max="12" width="12.7109375" style="29" customWidth="1"/>
    <col min="13" max="13" width="12.5703125" style="29" customWidth="1"/>
    <col min="14" max="14" width="7.85546875" style="29" customWidth="1"/>
    <col min="15" max="15" width="11.5703125" style="29" hidden="1" customWidth="1"/>
    <col min="16" max="17" width="7.85546875" style="29" hidden="1" customWidth="1"/>
    <col min="18" max="18" width="11.85546875" style="29" hidden="1" customWidth="1"/>
    <col min="19" max="19" width="7.85546875" style="29" hidden="1" customWidth="1"/>
    <col min="20" max="20" width="4.5703125" style="29" hidden="1" customWidth="1"/>
    <col min="21" max="21" width="33.85546875" style="151" hidden="1" customWidth="1"/>
    <col min="22" max="22" width="0" style="29" hidden="1" customWidth="1"/>
    <col min="23" max="23" width="20.5703125" style="29" hidden="1" customWidth="1"/>
    <col min="24" max="24" width="11.5703125" style="29" hidden="1" customWidth="1"/>
    <col min="25" max="26" width="0" style="29" hidden="1" customWidth="1"/>
    <col min="27" max="27" width="14.7109375" style="29" hidden="1" customWidth="1"/>
    <col min="28" max="32" width="0" style="29" hidden="1" customWidth="1"/>
    <col min="33" max="35" width="13.140625" style="29" bestFit="1" customWidth="1"/>
    <col min="36" max="264" width="9.140625" style="29"/>
    <col min="265" max="265" width="4.140625" style="29" customWidth="1"/>
    <col min="266" max="266" width="45.140625" style="29" customWidth="1"/>
    <col min="267" max="267" width="12.140625" style="29" customWidth="1"/>
    <col min="268" max="268" width="11.7109375" style="29" customWidth="1"/>
    <col min="269" max="270" width="13.140625" style="29" customWidth="1"/>
    <col min="271" max="271" width="11.85546875" style="29" customWidth="1"/>
    <col min="272" max="272" width="13.42578125" style="29" customWidth="1"/>
    <col min="273" max="273" width="11.7109375" style="29" customWidth="1"/>
    <col min="274" max="274" width="14.42578125" style="29" customWidth="1"/>
    <col min="275" max="275" width="12.85546875" style="29" customWidth="1"/>
    <col min="276" max="520" width="9.140625" style="29"/>
    <col min="521" max="521" width="4.140625" style="29" customWidth="1"/>
    <col min="522" max="522" width="45.140625" style="29" customWidth="1"/>
    <col min="523" max="523" width="12.140625" style="29" customWidth="1"/>
    <col min="524" max="524" width="11.7109375" style="29" customWidth="1"/>
    <col min="525" max="526" width="13.140625" style="29" customWidth="1"/>
    <col min="527" max="527" width="11.85546875" style="29" customWidth="1"/>
    <col min="528" max="528" width="13.42578125" style="29" customWidth="1"/>
    <col min="529" max="529" width="11.7109375" style="29" customWidth="1"/>
    <col min="530" max="530" width="14.42578125" style="29" customWidth="1"/>
    <col min="531" max="531" width="12.85546875" style="29" customWidth="1"/>
    <col min="532" max="776" width="9.140625" style="29"/>
    <col min="777" max="777" width="4.140625" style="29" customWidth="1"/>
    <col min="778" max="778" width="45.140625" style="29" customWidth="1"/>
    <col min="779" max="779" width="12.140625" style="29" customWidth="1"/>
    <col min="780" max="780" width="11.7109375" style="29" customWidth="1"/>
    <col min="781" max="782" width="13.140625" style="29" customWidth="1"/>
    <col min="783" max="783" width="11.85546875" style="29" customWidth="1"/>
    <col min="784" max="784" width="13.42578125" style="29" customWidth="1"/>
    <col min="785" max="785" width="11.7109375" style="29" customWidth="1"/>
    <col min="786" max="786" width="14.42578125" style="29" customWidth="1"/>
    <col min="787" max="787" width="12.85546875" style="29" customWidth="1"/>
    <col min="788" max="1032" width="9.140625" style="29"/>
    <col min="1033" max="1033" width="4.140625" style="29" customWidth="1"/>
    <col min="1034" max="1034" width="45.140625" style="29" customWidth="1"/>
    <col min="1035" max="1035" width="12.140625" style="29" customWidth="1"/>
    <col min="1036" max="1036" width="11.7109375" style="29" customWidth="1"/>
    <col min="1037" max="1038" width="13.140625" style="29" customWidth="1"/>
    <col min="1039" max="1039" width="11.85546875" style="29" customWidth="1"/>
    <col min="1040" max="1040" width="13.42578125" style="29" customWidth="1"/>
    <col min="1041" max="1041" width="11.7109375" style="29" customWidth="1"/>
    <col min="1042" max="1042" width="14.42578125" style="29" customWidth="1"/>
    <col min="1043" max="1043" width="12.85546875" style="29" customWidth="1"/>
    <col min="1044" max="1288" width="9.140625" style="29"/>
    <col min="1289" max="1289" width="4.140625" style="29" customWidth="1"/>
    <col min="1290" max="1290" width="45.140625" style="29" customWidth="1"/>
    <col min="1291" max="1291" width="12.140625" style="29" customWidth="1"/>
    <col min="1292" max="1292" width="11.7109375" style="29" customWidth="1"/>
    <col min="1293" max="1294" width="13.140625" style="29" customWidth="1"/>
    <col min="1295" max="1295" width="11.85546875" style="29" customWidth="1"/>
    <col min="1296" max="1296" width="13.42578125" style="29" customWidth="1"/>
    <col min="1297" max="1297" width="11.7109375" style="29" customWidth="1"/>
    <col min="1298" max="1298" width="14.42578125" style="29" customWidth="1"/>
    <col min="1299" max="1299" width="12.85546875" style="29" customWidth="1"/>
    <col min="1300" max="1544" width="9.140625" style="29"/>
    <col min="1545" max="1545" width="4.140625" style="29" customWidth="1"/>
    <col min="1546" max="1546" width="45.140625" style="29" customWidth="1"/>
    <col min="1547" max="1547" width="12.140625" style="29" customWidth="1"/>
    <col min="1548" max="1548" width="11.7109375" style="29" customWidth="1"/>
    <col min="1549" max="1550" width="13.140625" style="29" customWidth="1"/>
    <col min="1551" max="1551" width="11.85546875" style="29" customWidth="1"/>
    <col min="1552" max="1552" width="13.42578125" style="29" customWidth="1"/>
    <col min="1553" max="1553" width="11.7109375" style="29" customWidth="1"/>
    <col min="1554" max="1554" width="14.42578125" style="29" customWidth="1"/>
    <col min="1555" max="1555" width="12.85546875" style="29" customWidth="1"/>
    <col min="1556" max="1800" width="9.140625" style="29"/>
    <col min="1801" max="1801" width="4.140625" style="29" customWidth="1"/>
    <col min="1802" max="1802" width="45.140625" style="29" customWidth="1"/>
    <col min="1803" max="1803" width="12.140625" style="29" customWidth="1"/>
    <col min="1804" max="1804" width="11.7109375" style="29" customWidth="1"/>
    <col min="1805" max="1806" width="13.140625" style="29" customWidth="1"/>
    <col min="1807" max="1807" width="11.85546875" style="29" customWidth="1"/>
    <col min="1808" max="1808" width="13.42578125" style="29" customWidth="1"/>
    <col min="1809" max="1809" width="11.7109375" style="29" customWidth="1"/>
    <col min="1810" max="1810" width="14.42578125" style="29" customWidth="1"/>
    <col min="1811" max="1811" width="12.85546875" style="29" customWidth="1"/>
    <col min="1812" max="2056" width="9.140625" style="29"/>
    <col min="2057" max="2057" width="4.140625" style="29" customWidth="1"/>
    <col min="2058" max="2058" width="45.140625" style="29" customWidth="1"/>
    <col min="2059" max="2059" width="12.140625" style="29" customWidth="1"/>
    <col min="2060" max="2060" width="11.7109375" style="29" customWidth="1"/>
    <col min="2061" max="2062" width="13.140625" style="29" customWidth="1"/>
    <col min="2063" max="2063" width="11.85546875" style="29" customWidth="1"/>
    <col min="2064" max="2064" width="13.42578125" style="29" customWidth="1"/>
    <col min="2065" max="2065" width="11.7109375" style="29" customWidth="1"/>
    <col min="2066" max="2066" width="14.42578125" style="29" customWidth="1"/>
    <col min="2067" max="2067" width="12.85546875" style="29" customWidth="1"/>
    <col min="2068" max="2312" width="9.140625" style="29"/>
    <col min="2313" max="2313" width="4.140625" style="29" customWidth="1"/>
    <col min="2314" max="2314" width="45.140625" style="29" customWidth="1"/>
    <col min="2315" max="2315" width="12.140625" style="29" customWidth="1"/>
    <col min="2316" max="2316" width="11.7109375" style="29" customWidth="1"/>
    <col min="2317" max="2318" width="13.140625" style="29" customWidth="1"/>
    <col min="2319" max="2319" width="11.85546875" style="29" customWidth="1"/>
    <col min="2320" max="2320" width="13.42578125" style="29" customWidth="1"/>
    <col min="2321" max="2321" width="11.7109375" style="29" customWidth="1"/>
    <col min="2322" max="2322" width="14.42578125" style="29" customWidth="1"/>
    <col min="2323" max="2323" width="12.85546875" style="29" customWidth="1"/>
    <col min="2324" max="2568" width="9.140625" style="29"/>
    <col min="2569" max="2569" width="4.140625" style="29" customWidth="1"/>
    <col min="2570" max="2570" width="45.140625" style="29" customWidth="1"/>
    <col min="2571" max="2571" width="12.140625" style="29" customWidth="1"/>
    <col min="2572" max="2572" width="11.7109375" style="29" customWidth="1"/>
    <col min="2573" max="2574" width="13.140625" style="29" customWidth="1"/>
    <col min="2575" max="2575" width="11.85546875" style="29" customWidth="1"/>
    <col min="2576" max="2576" width="13.42578125" style="29" customWidth="1"/>
    <col min="2577" max="2577" width="11.7109375" style="29" customWidth="1"/>
    <col min="2578" max="2578" width="14.42578125" style="29" customWidth="1"/>
    <col min="2579" max="2579" width="12.85546875" style="29" customWidth="1"/>
    <col min="2580" max="2824" width="9.140625" style="29"/>
    <col min="2825" max="2825" width="4.140625" style="29" customWidth="1"/>
    <col min="2826" max="2826" width="45.140625" style="29" customWidth="1"/>
    <col min="2827" max="2827" width="12.140625" style="29" customWidth="1"/>
    <col min="2828" max="2828" width="11.7109375" style="29" customWidth="1"/>
    <col min="2829" max="2830" width="13.140625" style="29" customWidth="1"/>
    <col min="2831" max="2831" width="11.85546875" style="29" customWidth="1"/>
    <col min="2832" max="2832" width="13.42578125" style="29" customWidth="1"/>
    <col min="2833" max="2833" width="11.7109375" style="29" customWidth="1"/>
    <col min="2834" max="2834" width="14.42578125" style="29" customWidth="1"/>
    <col min="2835" max="2835" width="12.85546875" style="29" customWidth="1"/>
    <col min="2836" max="3080" width="9.140625" style="29"/>
    <col min="3081" max="3081" width="4.140625" style="29" customWidth="1"/>
    <col min="3082" max="3082" width="45.140625" style="29" customWidth="1"/>
    <col min="3083" max="3083" width="12.140625" style="29" customWidth="1"/>
    <col min="3084" max="3084" width="11.7109375" style="29" customWidth="1"/>
    <col min="3085" max="3086" width="13.140625" style="29" customWidth="1"/>
    <col min="3087" max="3087" width="11.85546875" style="29" customWidth="1"/>
    <col min="3088" max="3088" width="13.42578125" style="29" customWidth="1"/>
    <col min="3089" max="3089" width="11.7109375" style="29" customWidth="1"/>
    <col min="3090" max="3090" width="14.42578125" style="29" customWidth="1"/>
    <col min="3091" max="3091" width="12.85546875" style="29" customWidth="1"/>
    <col min="3092" max="3336" width="9.140625" style="29"/>
    <col min="3337" max="3337" width="4.140625" style="29" customWidth="1"/>
    <col min="3338" max="3338" width="45.140625" style="29" customWidth="1"/>
    <col min="3339" max="3339" width="12.140625" style="29" customWidth="1"/>
    <col min="3340" max="3340" width="11.7109375" style="29" customWidth="1"/>
    <col min="3341" max="3342" width="13.140625" style="29" customWidth="1"/>
    <col min="3343" max="3343" width="11.85546875" style="29" customWidth="1"/>
    <col min="3344" max="3344" width="13.42578125" style="29" customWidth="1"/>
    <col min="3345" max="3345" width="11.7109375" style="29" customWidth="1"/>
    <col min="3346" max="3346" width="14.42578125" style="29" customWidth="1"/>
    <col min="3347" max="3347" width="12.85546875" style="29" customWidth="1"/>
    <col min="3348" max="3592" width="9.140625" style="29"/>
    <col min="3593" max="3593" width="4.140625" style="29" customWidth="1"/>
    <col min="3594" max="3594" width="45.140625" style="29" customWidth="1"/>
    <col min="3595" max="3595" width="12.140625" style="29" customWidth="1"/>
    <col min="3596" max="3596" width="11.7109375" style="29" customWidth="1"/>
    <col min="3597" max="3598" width="13.140625" style="29" customWidth="1"/>
    <col min="3599" max="3599" width="11.85546875" style="29" customWidth="1"/>
    <col min="3600" max="3600" width="13.42578125" style="29" customWidth="1"/>
    <col min="3601" max="3601" width="11.7109375" style="29" customWidth="1"/>
    <col min="3602" max="3602" width="14.42578125" style="29" customWidth="1"/>
    <col min="3603" max="3603" width="12.85546875" style="29" customWidth="1"/>
    <col min="3604" max="3848" width="9.140625" style="29"/>
    <col min="3849" max="3849" width="4.140625" style="29" customWidth="1"/>
    <col min="3850" max="3850" width="45.140625" style="29" customWidth="1"/>
    <col min="3851" max="3851" width="12.140625" style="29" customWidth="1"/>
    <col min="3852" max="3852" width="11.7109375" style="29" customWidth="1"/>
    <col min="3853" max="3854" width="13.140625" style="29" customWidth="1"/>
    <col min="3855" max="3855" width="11.85546875" style="29" customWidth="1"/>
    <col min="3856" max="3856" width="13.42578125" style="29" customWidth="1"/>
    <col min="3857" max="3857" width="11.7109375" style="29" customWidth="1"/>
    <col min="3858" max="3858" width="14.42578125" style="29" customWidth="1"/>
    <col min="3859" max="3859" width="12.85546875" style="29" customWidth="1"/>
    <col min="3860" max="4104" width="9.140625" style="29"/>
    <col min="4105" max="4105" width="4.140625" style="29" customWidth="1"/>
    <col min="4106" max="4106" width="45.140625" style="29" customWidth="1"/>
    <col min="4107" max="4107" width="12.140625" style="29" customWidth="1"/>
    <col min="4108" max="4108" width="11.7109375" style="29" customWidth="1"/>
    <col min="4109" max="4110" width="13.140625" style="29" customWidth="1"/>
    <col min="4111" max="4111" width="11.85546875" style="29" customWidth="1"/>
    <col min="4112" max="4112" width="13.42578125" style="29" customWidth="1"/>
    <col min="4113" max="4113" width="11.7109375" style="29" customWidth="1"/>
    <col min="4114" max="4114" width="14.42578125" style="29" customWidth="1"/>
    <col min="4115" max="4115" width="12.85546875" style="29" customWidth="1"/>
    <col min="4116" max="4360" width="9.140625" style="29"/>
    <col min="4361" max="4361" width="4.140625" style="29" customWidth="1"/>
    <col min="4362" max="4362" width="45.140625" style="29" customWidth="1"/>
    <col min="4363" max="4363" width="12.140625" style="29" customWidth="1"/>
    <col min="4364" max="4364" width="11.7109375" style="29" customWidth="1"/>
    <col min="4365" max="4366" width="13.140625" style="29" customWidth="1"/>
    <col min="4367" max="4367" width="11.85546875" style="29" customWidth="1"/>
    <col min="4368" max="4368" width="13.42578125" style="29" customWidth="1"/>
    <col min="4369" max="4369" width="11.7109375" style="29" customWidth="1"/>
    <col min="4370" max="4370" width="14.42578125" style="29" customWidth="1"/>
    <col min="4371" max="4371" width="12.85546875" style="29" customWidth="1"/>
    <col min="4372" max="4616" width="9.140625" style="29"/>
    <col min="4617" max="4617" width="4.140625" style="29" customWidth="1"/>
    <col min="4618" max="4618" width="45.140625" style="29" customWidth="1"/>
    <col min="4619" max="4619" width="12.140625" style="29" customWidth="1"/>
    <col min="4620" max="4620" width="11.7109375" style="29" customWidth="1"/>
    <col min="4621" max="4622" width="13.140625" style="29" customWidth="1"/>
    <col min="4623" max="4623" width="11.85546875" style="29" customWidth="1"/>
    <col min="4624" max="4624" width="13.42578125" style="29" customWidth="1"/>
    <col min="4625" max="4625" width="11.7109375" style="29" customWidth="1"/>
    <col min="4626" max="4626" width="14.42578125" style="29" customWidth="1"/>
    <col min="4627" max="4627" width="12.85546875" style="29" customWidth="1"/>
    <col min="4628" max="4872" width="9.140625" style="29"/>
    <col min="4873" max="4873" width="4.140625" style="29" customWidth="1"/>
    <col min="4874" max="4874" width="45.140625" style="29" customWidth="1"/>
    <col min="4875" max="4875" width="12.140625" style="29" customWidth="1"/>
    <col min="4876" max="4876" width="11.7109375" style="29" customWidth="1"/>
    <col min="4877" max="4878" width="13.140625" style="29" customWidth="1"/>
    <col min="4879" max="4879" width="11.85546875" style="29" customWidth="1"/>
    <col min="4880" max="4880" width="13.42578125" style="29" customWidth="1"/>
    <col min="4881" max="4881" width="11.7109375" style="29" customWidth="1"/>
    <col min="4882" max="4882" width="14.42578125" style="29" customWidth="1"/>
    <col min="4883" max="4883" width="12.85546875" style="29" customWidth="1"/>
    <col min="4884" max="5128" width="9.140625" style="29"/>
    <col min="5129" max="5129" width="4.140625" style="29" customWidth="1"/>
    <col min="5130" max="5130" width="45.140625" style="29" customWidth="1"/>
    <col min="5131" max="5131" width="12.140625" style="29" customWidth="1"/>
    <col min="5132" max="5132" width="11.7109375" style="29" customWidth="1"/>
    <col min="5133" max="5134" width="13.140625" style="29" customWidth="1"/>
    <col min="5135" max="5135" width="11.85546875" style="29" customWidth="1"/>
    <col min="5136" max="5136" width="13.42578125" style="29" customWidth="1"/>
    <col min="5137" max="5137" width="11.7109375" style="29" customWidth="1"/>
    <col min="5138" max="5138" width="14.42578125" style="29" customWidth="1"/>
    <col min="5139" max="5139" width="12.85546875" style="29" customWidth="1"/>
    <col min="5140" max="5384" width="9.140625" style="29"/>
    <col min="5385" max="5385" width="4.140625" style="29" customWidth="1"/>
    <col min="5386" max="5386" width="45.140625" style="29" customWidth="1"/>
    <col min="5387" max="5387" width="12.140625" style="29" customWidth="1"/>
    <col min="5388" max="5388" width="11.7109375" style="29" customWidth="1"/>
    <col min="5389" max="5390" width="13.140625" style="29" customWidth="1"/>
    <col min="5391" max="5391" width="11.85546875" style="29" customWidth="1"/>
    <col min="5392" max="5392" width="13.42578125" style="29" customWidth="1"/>
    <col min="5393" max="5393" width="11.7109375" style="29" customWidth="1"/>
    <col min="5394" max="5394" width="14.42578125" style="29" customWidth="1"/>
    <col min="5395" max="5395" width="12.85546875" style="29" customWidth="1"/>
    <col min="5396" max="5640" width="9.140625" style="29"/>
    <col min="5641" max="5641" width="4.140625" style="29" customWidth="1"/>
    <col min="5642" max="5642" width="45.140625" style="29" customWidth="1"/>
    <col min="5643" max="5643" width="12.140625" style="29" customWidth="1"/>
    <col min="5644" max="5644" width="11.7109375" style="29" customWidth="1"/>
    <col min="5645" max="5646" width="13.140625" style="29" customWidth="1"/>
    <col min="5647" max="5647" width="11.85546875" style="29" customWidth="1"/>
    <col min="5648" max="5648" width="13.42578125" style="29" customWidth="1"/>
    <col min="5649" max="5649" width="11.7109375" style="29" customWidth="1"/>
    <col min="5650" max="5650" width="14.42578125" style="29" customWidth="1"/>
    <col min="5651" max="5651" width="12.85546875" style="29" customWidth="1"/>
    <col min="5652" max="5896" width="9.140625" style="29"/>
    <col min="5897" max="5897" width="4.140625" style="29" customWidth="1"/>
    <col min="5898" max="5898" width="45.140625" style="29" customWidth="1"/>
    <col min="5899" max="5899" width="12.140625" style="29" customWidth="1"/>
    <col min="5900" max="5900" width="11.7109375" style="29" customWidth="1"/>
    <col min="5901" max="5902" width="13.140625" style="29" customWidth="1"/>
    <col min="5903" max="5903" width="11.85546875" style="29" customWidth="1"/>
    <col min="5904" max="5904" width="13.42578125" style="29" customWidth="1"/>
    <col min="5905" max="5905" width="11.7109375" style="29" customWidth="1"/>
    <col min="5906" max="5906" width="14.42578125" style="29" customWidth="1"/>
    <col min="5907" max="5907" width="12.85546875" style="29" customWidth="1"/>
    <col min="5908" max="6152" width="9.140625" style="29"/>
    <col min="6153" max="6153" width="4.140625" style="29" customWidth="1"/>
    <col min="6154" max="6154" width="45.140625" style="29" customWidth="1"/>
    <col min="6155" max="6155" width="12.140625" style="29" customWidth="1"/>
    <col min="6156" max="6156" width="11.7109375" style="29" customWidth="1"/>
    <col min="6157" max="6158" width="13.140625" style="29" customWidth="1"/>
    <col min="6159" max="6159" width="11.85546875" style="29" customWidth="1"/>
    <col min="6160" max="6160" width="13.42578125" style="29" customWidth="1"/>
    <col min="6161" max="6161" width="11.7109375" style="29" customWidth="1"/>
    <col min="6162" max="6162" width="14.42578125" style="29" customWidth="1"/>
    <col min="6163" max="6163" width="12.85546875" style="29" customWidth="1"/>
    <col min="6164" max="6408" width="9.140625" style="29"/>
    <col min="6409" max="6409" width="4.140625" style="29" customWidth="1"/>
    <col min="6410" max="6410" width="45.140625" style="29" customWidth="1"/>
    <col min="6411" max="6411" width="12.140625" style="29" customWidth="1"/>
    <col min="6412" max="6412" width="11.7109375" style="29" customWidth="1"/>
    <col min="6413" max="6414" width="13.140625" style="29" customWidth="1"/>
    <col min="6415" max="6415" width="11.85546875" style="29" customWidth="1"/>
    <col min="6416" max="6416" width="13.42578125" style="29" customWidth="1"/>
    <col min="6417" max="6417" width="11.7109375" style="29" customWidth="1"/>
    <col min="6418" max="6418" width="14.42578125" style="29" customWidth="1"/>
    <col min="6419" max="6419" width="12.85546875" style="29" customWidth="1"/>
    <col min="6420" max="6664" width="9.140625" style="29"/>
    <col min="6665" max="6665" width="4.140625" style="29" customWidth="1"/>
    <col min="6666" max="6666" width="45.140625" style="29" customWidth="1"/>
    <col min="6667" max="6667" width="12.140625" style="29" customWidth="1"/>
    <col min="6668" max="6668" width="11.7109375" style="29" customWidth="1"/>
    <col min="6669" max="6670" width="13.140625" style="29" customWidth="1"/>
    <col min="6671" max="6671" width="11.85546875" style="29" customWidth="1"/>
    <col min="6672" max="6672" width="13.42578125" style="29" customWidth="1"/>
    <col min="6673" max="6673" width="11.7109375" style="29" customWidth="1"/>
    <col min="6674" max="6674" width="14.42578125" style="29" customWidth="1"/>
    <col min="6675" max="6675" width="12.85546875" style="29" customWidth="1"/>
    <col min="6676" max="6920" width="9.140625" style="29"/>
    <col min="6921" max="6921" width="4.140625" style="29" customWidth="1"/>
    <col min="6922" max="6922" width="45.140625" style="29" customWidth="1"/>
    <col min="6923" max="6923" width="12.140625" style="29" customWidth="1"/>
    <col min="6924" max="6924" width="11.7109375" style="29" customWidth="1"/>
    <col min="6925" max="6926" width="13.140625" style="29" customWidth="1"/>
    <col min="6927" max="6927" width="11.85546875" style="29" customWidth="1"/>
    <col min="6928" max="6928" width="13.42578125" style="29" customWidth="1"/>
    <col min="6929" max="6929" width="11.7109375" style="29" customWidth="1"/>
    <col min="6930" max="6930" width="14.42578125" style="29" customWidth="1"/>
    <col min="6931" max="6931" width="12.85546875" style="29" customWidth="1"/>
    <col min="6932" max="7176" width="9.140625" style="29"/>
    <col min="7177" max="7177" width="4.140625" style="29" customWidth="1"/>
    <col min="7178" max="7178" width="45.140625" style="29" customWidth="1"/>
    <col min="7179" max="7179" width="12.140625" style="29" customWidth="1"/>
    <col min="7180" max="7180" width="11.7109375" style="29" customWidth="1"/>
    <col min="7181" max="7182" width="13.140625" style="29" customWidth="1"/>
    <col min="7183" max="7183" width="11.85546875" style="29" customWidth="1"/>
    <col min="7184" max="7184" width="13.42578125" style="29" customWidth="1"/>
    <col min="7185" max="7185" width="11.7109375" style="29" customWidth="1"/>
    <col min="7186" max="7186" width="14.42578125" style="29" customWidth="1"/>
    <col min="7187" max="7187" width="12.85546875" style="29" customWidth="1"/>
    <col min="7188" max="7432" width="9.140625" style="29"/>
    <col min="7433" max="7433" width="4.140625" style="29" customWidth="1"/>
    <col min="7434" max="7434" width="45.140625" style="29" customWidth="1"/>
    <col min="7435" max="7435" width="12.140625" style="29" customWidth="1"/>
    <col min="7436" max="7436" width="11.7109375" style="29" customWidth="1"/>
    <col min="7437" max="7438" width="13.140625" style="29" customWidth="1"/>
    <col min="7439" max="7439" width="11.85546875" style="29" customWidth="1"/>
    <col min="7440" max="7440" width="13.42578125" style="29" customWidth="1"/>
    <col min="7441" max="7441" width="11.7109375" style="29" customWidth="1"/>
    <col min="7442" max="7442" width="14.42578125" style="29" customWidth="1"/>
    <col min="7443" max="7443" width="12.85546875" style="29" customWidth="1"/>
    <col min="7444" max="7688" width="9.140625" style="29"/>
    <col min="7689" max="7689" width="4.140625" style="29" customWidth="1"/>
    <col min="7690" max="7690" width="45.140625" style="29" customWidth="1"/>
    <col min="7691" max="7691" width="12.140625" style="29" customWidth="1"/>
    <col min="7692" max="7692" width="11.7109375" style="29" customWidth="1"/>
    <col min="7693" max="7694" width="13.140625" style="29" customWidth="1"/>
    <col min="7695" max="7695" width="11.85546875" style="29" customWidth="1"/>
    <col min="7696" max="7696" width="13.42578125" style="29" customWidth="1"/>
    <col min="7697" max="7697" width="11.7109375" style="29" customWidth="1"/>
    <col min="7698" max="7698" width="14.42578125" style="29" customWidth="1"/>
    <col min="7699" max="7699" width="12.85546875" style="29" customWidth="1"/>
    <col min="7700" max="7944" width="9.140625" style="29"/>
    <col min="7945" max="7945" width="4.140625" style="29" customWidth="1"/>
    <col min="7946" max="7946" width="45.140625" style="29" customWidth="1"/>
    <col min="7947" max="7947" width="12.140625" style="29" customWidth="1"/>
    <col min="7948" max="7948" width="11.7109375" style="29" customWidth="1"/>
    <col min="7949" max="7950" width="13.140625" style="29" customWidth="1"/>
    <col min="7951" max="7951" width="11.85546875" style="29" customWidth="1"/>
    <col min="7952" max="7952" width="13.42578125" style="29" customWidth="1"/>
    <col min="7953" max="7953" width="11.7109375" style="29" customWidth="1"/>
    <col min="7954" max="7954" width="14.42578125" style="29" customWidth="1"/>
    <col min="7955" max="7955" width="12.85546875" style="29" customWidth="1"/>
    <col min="7956" max="8200" width="9.140625" style="29"/>
    <col min="8201" max="8201" width="4.140625" style="29" customWidth="1"/>
    <col min="8202" max="8202" width="45.140625" style="29" customWidth="1"/>
    <col min="8203" max="8203" width="12.140625" style="29" customWidth="1"/>
    <col min="8204" max="8204" width="11.7109375" style="29" customWidth="1"/>
    <col min="8205" max="8206" width="13.140625" style="29" customWidth="1"/>
    <col min="8207" max="8207" width="11.85546875" style="29" customWidth="1"/>
    <col min="8208" max="8208" width="13.42578125" style="29" customWidth="1"/>
    <col min="8209" max="8209" width="11.7109375" style="29" customWidth="1"/>
    <col min="8210" max="8210" width="14.42578125" style="29" customWidth="1"/>
    <col min="8211" max="8211" width="12.85546875" style="29" customWidth="1"/>
    <col min="8212" max="8456" width="9.140625" style="29"/>
    <col min="8457" max="8457" width="4.140625" style="29" customWidth="1"/>
    <col min="8458" max="8458" width="45.140625" style="29" customWidth="1"/>
    <col min="8459" max="8459" width="12.140625" style="29" customWidth="1"/>
    <col min="8460" max="8460" width="11.7109375" style="29" customWidth="1"/>
    <col min="8461" max="8462" width="13.140625" style="29" customWidth="1"/>
    <col min="8463" max="8463" width="11.85546875" style="29" customWidth="1"/>
    <col min="8464" max="8464" width="13.42578125" style="29" customWidth="1"/>
    <col min="8465" max="8465" width="11.7109375" style="29" customWidth="1"/>
    <col min="8466" max="8466" width="14.42578125" style="29" customWidth="1"/>
    <col min="8467" max="8467" width="12.85546875" style="29" customWidth="1"/>
    <col min="8468" max="8712" width="9.140625" style="29"/>
    <col min="8713" max="8713" width="4.140625" style="29" customWidth="1"/>
    <col min="8714" max="8714" width="45.140625" style="29" customWidth="1"/>
    <col min="8715" max="8715" width="12.140625" style="29" customWidth="1"/>
    <col min="8716" max="8716" width="11.7109375" style="29" customWidth="1"/>
    <col min="8717" max="8718" width="13.140625" style="29" customWidth="1"/>
    <col min="8719" max="8719" width="11.85546875" style="29" customWidth="1"/>
    <col min="8720" max="8720" width="13.42578125" style="29" customWidth="1"/>
    <col min="8721" max="8721" width="11.7109375" style="29" customWidth="1"/>
    <col min="8722" max="8722" width="14.42578125" style="29" customWidth="1"/>
    <col min="8723" max="8723" width="12.85546875" style="29" customWidth="1"/>
    <col min="8724" max="8968" width="9.140625" style="29"/>
    <col min="8969" max="8969" width="4.140625" style="29" customWidth="1"/>
    <col min="8970" max="8970" width="45.140625" style="29" customWidth="1"/>
    <col min="8971" max="8971" width="12.140625" style="29" customWidth="1"/>
    <col min="8972" max="8972" width="11.7109375" style="29" customWidth="1"/>
    <col min="8973" max="8974" width="13.140625" style="29" customWidth="1"/>
    <col min="8975" max="8975" width="11.85546875" style="29" customWidth="1"/>
    <col min="8976" max="8976" width="13.42578125" style="29" customWidth="1"/>
    <col min="8977" max="8977" width="11.7109375" style="29" customWidth="1"/>
    <col min="8978" max="8978" width="14.42578125" style="29" customWidth="1"/>
    <col min="8979" max="8979" width="12.85546875" style="29" customWidth="1"/>
    <col min="8980" max="9224" width="9.140625" style="29"/>
    <col min="9225" max="9225" width="4.140625" style="29" customWidth="1"/>
    <col min="9226" max="9226" width="45.140625" style="29" customWidth="1"/>
    <col min="9227" max="9227" width="12.140625" style="29" customWidth="1"/>
    <col min="9228" max="9228" width="11.7109375" style="29" customWidth="1"/>
    <col min="9229" max="9230" width="13.140625" style="29" customWidth="1"/>
    <col min="9231" max="9231" width="11.85546875" style="29" customWidth="1"/>
    <col min="9232" max="9232" width="13.42578125" style="29" customWidth="1"/>
    <col min="9233" max="9233" width="11.7109375" style="29" customWidth="1"/>
    <col min="9234" max="9234" width="14.42578125" style="29" customWidth="1"/>
    <col min="9235" max="9235" width="12.85546875" style="29" customWidth="1"/>
    <col min="9236" max="9480" width="9.140625" style="29"/>
    <col min="9481" max="9481" width="4.140625" style="29" customWidth="1"/>
    <col min="9482" max="9482" width="45.140625" style="29" customWidth="1"/>
    <col min="9483" max="9483" width="12.140625" style="29" customWidth="1"/>
    <col min="9484" max="9484" width="11.7109375" style="29" customWidth="1"/>
    <col min="9485" max="9486" width="13.140625" style="29" customWidth="1"/>
    <col min="9487" max="9487" width="11.85546875" style="29" customWidth="1"/>
    <col min="9488" max="9488" width="13.42578125" style="29" customWidth="1"/>
    <col min="9489" max="9489" width="11.7109375" style="29" customWidth="1"/>
    <col min="9490" max="9490" width="14.42578125" style="29" customWidth="1"/>
    <col min="9491" max="9491" width="12.85546875" style="29" customWidth="1"/>
    <col min="9492" max="9736" width="9.140625" style="29"/>
    <col min="9737" max="9737" width="4.140625" style="29" customWidth="1"/>
    <col min="9738" max="9738" width="45.140625" style="29" customWidth="1"/>
    <col min="9739" max="9739" width="12.140625" style="29" customWidth="1"/>
    <col min="9740" max="9740" width="11.7109375" style="29" customWidth="1"/>
    <col min="9741" max="9742" width="13.140625" style="29" customWidth="1"/>
    <col min="9743" max="9743" width="11.85546875" style="29" customWidth="1"/>
    <col min="9744" max="9744" width="13.42578125" style="29" customWidth="1"/>
    <col min="9745" max="9745" width="11.7109375" style="29" customWidth="1"/>
    <col min="9746" max="9746" width="14.42578125" style="29" customWidth="1"/>
    <col min="9747" max="9747" width="12.85546875" style="29" customWidth="1"/>
    <col min="9748" max="9992" width="9.140625" style="29"/>
    <col min="9993" max="9993" width="4.140625" style="29" customWidth="1"/>
    <col min="9994" max="9994" width="45.140625" style="29" customWidth="1"/>
    <col min="9995" max="9995" width="12.140625" style="29" customWidth="1"/>
    <col min="9996" max="9996" width="11.7109375" style="29" customWidth="1"/>
    <col min="9997" max="9998" width="13.140625" style="29" customWidth="1"/>
    <col min="9999" max="9999" width="11.85546875" style="29" customWidth="1"/>
    <col min="10000" max="10000" width="13.42578125" style="29" customWidth="1"/>
    <col min="10001" max="10001" width="11.7109375" style="29" customWidth="1"/>
    <col min="10002" max="10002" width="14.42578125" style="29" customWidth="1"/>
    <col min="10003" max="10003" width="12.85546875" style="29" customWidth="1"/>
    <col min="10004" max="10248" width="9.140625" style="29"/>
    <col min="10249" max="10249" width="4.140625" style="29" customWidth="1"/>
    <col min="10250" max="10250" width="45.140625" style="29" customWidth="1"/>
    <col min="10251" max="10251" width="12.140625" style="29" customWidth="1"/>
    <col min="10252" max="10252" width="11.7109375" style="29" customWidth="1"/>
    <col min="10253" max="10254" width="13.140625" style="29" customWidth="1"/>
    <col min="10255" max="10255" width="11.85546875" style="29" customWidth="1"/>
    <col min="10256" max="10256" width="13.42578125" style="29" customWidth="1"/>
    <col min="10257" max="10257" width="11.7109375" style="29" customWidth="1"/>
    <col min="10258" max="10258" width="14.42578125" style="29" customWidth="1"/>
    <col min="10259" max="10259" width="12.85546875" style="29" customWidth="1"/>
    <col min="10260" max="10504" width="9.140625" style="29"/>
    <col min="10505" max="10505" width="4.140625" style="29" customWidth="1"/>
    <col min="10506" max="10506" width="45.140625" style="29" customWidth="1"/>
    <col min="10507" max="10507" width="12.140625" style="29" customWidth="1"/>
    <col min="10508" max="10508" width="11.7109375" style="29" customWidth="1"/>
    <col min="10509" max="10510" width="13.140625" style="29" customWidth="1"/>
    <col min="10511" max="10511" width="11.85546875" style="29" customWidth="1"/>
    <col min="10512" max="10512" width="13.42578125" style="29" customWidth="1"/>
    <col min="10513" max="10513" width="11.7109375" style="29" customWidth="1"/>
    <col min="10514" max="10514" width="14.42578125" style="29" customWidth="1"/>
    <col min="10515" max="10515" width="12.85546875" style="29" customWidth="1"/>
    <col min="10516" max="10760" width="9.140625" style="29"/>
    <col min="10761" max="10761" width="4.140625" style="29" customWidth="1"/>
    <col min="10762" max="10762" width="45.140625" style="29" customWidth="1"/>
    <col min="10763" max="10763" width="12.140625" style="29" customWidth="1"/>
    <col min="10764" max="10764" width="11.7109375" style="29" customWidth="1"/>
    <col min="10765" max="10766" width="13.140625" style="29" customWidth="1"/>
    <col min="10767" max="10767" width="11.85546875" style="29" customWidth="1"/>
    <col min="10768" max="10768" width="13.42578125" style="29" customWidth="1"/>
    <col min="10769" max="10769" width="11.7109375" style="29" customWidth="1"/>
    <col min="10770" max="10770" width="14.42578125" style="29" customWidth="1"/>
    <col min="10771" max="10771" width="12.85546875" style="29" customWidth="1"/>
    <col min="10772" max="11016" width="9.140625" style="29"/>
    <col min="11017" max="11017" width="4.140625" style="29" customWidth="1"/>
    <col min="11018" max="11018" width="45.140625" style="29" customWidth="1"/>
    <col min="11019" max="11019" width="12.140625" style="29" customWidth="1"/>
    <col min="11020" max="11020" width="11.7109375" style="29" customWidth="1"/>
    <col min="11021" max="11022" width="13.140625" style="29" customWidth="1"/>
    <col min="11023" max="11023" width="11.85546875" style="29" customWidth="1"/>
    <col min="11024" max="11024" width="13.42578125" style="29" customWidth="1"/>
    <col min="11025" max="11025" width="11.7109375" style="29" customWidth="1"/>
    <col min="11026" max="11026" width="14.42578125" style="29" customWidth="1"/>
    <col min="11027" max="11027" width="12.85546875" style="29" customWidth="1"/>
    <col min="11028" max="11272" width="9.140625" style="29"/>
    <col min="11273" max="11273" width="4.140625" style="29" customWidth="1"/>
    <col min="11274" max="11274" width="45.140625" style="29" customWidth="1"/>
    <col min="11275" max="11275" width="12.140625" style="29" customWidth="1"/>
    <col min="11276" max="11276" width="11.7109375" style="29" customWidth="1"/>
    <col min="11277" max="11278" width="13.140625" style="29" customWidth="1"/>
    <col min="11279" max="11279" width="11.85546875" style="29" customWidth="1"/>
    <col min="11280" max="11280" width="13.42578125" style="29" customWidth="1"/>
    <col min="11281" max="11281" width="11.7109375" style="29" customWidth="1"/>
    <col min="11282" max="11282" width="14.42578125" style="29" customWidth="1"/>
    <col min="11283" max="11283" width="12.85546875" style="29" customWidth="1"/>
    <col min="11284" max="11528" width="9.140625" style="29"/>
    <col min="11529" max="11529" width="4.140625" style="29" customWidth="1"/>
    <col min="11530" max="11530" width="45.140625" style="29" customWidth="1"/>
    <col min="11531" max="11531" width="12.140625" style="29" customWidth="1"/>
    <col min="11532" max="11532" width="11.7109375" style="29" customWidth="1"/>
    <col min="11533" max="11534" width="13.140625" style="29" customWidth="1"/>
    <col min="11535" max="11535" width="11.85546875" style="29" customWidth="1"/>
    <col min="11536" max="11536" width="13.42578125" style="29" customWidth="1"/>
    <col min="11537" max="11537" width="11.7109375" style="29" customWidth="1"/>
    <col min="11538" max="11538" width="14.42578125" style="29" customWidth="1"/>
    <col min="11539" max="11539" width="12.85546875" style="29" customWidth="1"/>
    <col min="11540" max="11784" width="9.140625" style="29"/>
    <col min="11785" max="11785" width="4.140625" style="29" customWidth="1"/>
    <col min="11786" max="11786" width="45.140625" style="29" customWidth="1"/>
    <col min="11787" max="11787" width="12.140625" style="29" customWidth="1"/>
    <col min="11788" max="11788" width="11.7109375" style="29" customWidth="1"/>
    <col min="11789" max="11790" width="13.140625" style="29" customWidth="1"/>
    <col min="11791" max="11791" width="11.85546875" style="29" customWidth="1"/>
    <col min="11792" max="11792" width="13.42578125" style="29" customWidth="1"/>
    <col min="11793" max="11793" width="11.7109375" style="29" customWidth="1"/>
    <col min="11794" max="11794" width="14.42578125" style="29" customWidth="1"/>
    <col min="11795" max="11795" width="12.85546875" style="29" customWidth="1"/>
    <col min="11796" max="12040" width="9.140625" style="29"/>
    <col min="12041" max="12041" width="4.140625" style="29" customWidth="1"/>
    <col min="12042" max="12042" width="45.140625" style="29" customWidth="1"/>
    <col min="12043" max="12043" width="12.140625" style="29" customWidth="1"/>
    <col min="12044" max="12044" width="11.7109375" style="29" customWidth="1"/>
    <col min="12045" max="12046" width="13.140625" style="29" customWidth="1"/>
    <col min="12047" max="12047" width="11.85546875" style="29" customWidth="1"/>
    <col min="12048" max="12048" width="13.42578125" style="29" customWidth="1"/>
    <col min="12049" max="12049" width="11.7109375" style="29" customWidth="1"/>
    <col min="12050" max="12050" width="14.42578125" style="29" customWidth="1"/>
    <col min="12051" max="12051" width="12.85546875" style="29" customWidth="1"/>
    <col min="12052" max="12296" width="9.140625" style="29"/>
    <col min="12297" max="12297" width="4.140625" style="29" customWidth="1"/>
    <col min="12298" max="12298" width="45.140625" style="29" customWidth="1"/>
    <col min="12299" max="12299" width="12.140625" style="29" customWidth="1"/>
    <col min="12300" max="12300" width="11.7109375" style="29" customWidth="1"/>
    <col min="12301" max="12302" width="13.140625" style="29" customWidth="1"/>
    <col min="12303" max="12303" width="11.85546875" style="29" customWidth="1"/>
    <col min="12304" max="12304" width="13.42578125" style="29" customWidth="1"/>
    <col min="12305" max="12305" width="11.7109375" style="29" customWidth="1"/>
    <col min="12306" max="12306" width="14.42578125" style="29" customWidth="1"/>
    <col min="12307" max="12307" width="12.85546875" style="29" customWidth="1"/>
    <col min="12308" max="12552" width="9.140625" style="29"/>
    <col min="12553" max="12553" width="4.140625" style="29" customWidth="1"/>
    <col min="12554" max="12554" width="45.140625" style="29" customWidth="1"/>
    <col min="12555" max="12555" width="12.140625" style="29" customWidth="1"/>
    <col min="12556" max="12556" width="11.7109375" style="29" customWidth="1"/>
    <col min="12557" max="12558" width="13.140625" style="29" customWidth="1"/>
    <col min="12559" max="12559" width="11.85546875" style="29" customWidth="1"/>
    <col min="12560" max="12560" width="13.42578125" style="29" customWidth="1"/>
    <col min="12561" max="12561" width="11.7109375" style="29" customWidth="1"/>
    <col min="12562" max="12562" width="14.42578125" style="29" customWidth="1"/>
    <col min="12563" max="12563" width="12.85546875" style="29" customWidth="1"/>
    <col min="12564" max="12808" width="9.140625" style="29"/>
    <col min="12809" max="12809" width="4.140625" style="29" customWidth="1"/>
    <col min="12810" max="12810" width="45.140625" style="29" customWidth="1"/>
    <col min="12811" max="12811" width="12.140625" style="29" customWidth="1"/>
    <col min="12812" max="12812" width="11.7109375" style="29" customWidth="1"/>
    <col min="12813" max="12814" width="13.140625" style="29" customWidth="1"/>
    <col min="12815" max="12815" width="11.85546875" style="29" customWidth="1"/>
    <col min="12816" max="12816" width="13.42578125" style="29" customWidth="1"/>
    <col min="12817" max="12817" width="11.7109375" style="29" customWidth="1"/>
    <col min="12818" max="12818" width="14.42578125" style="29" customWidth="1"/>
    <col min="12819" max="12819" width="12.85546875" style="29" customWidth="1"/>
    <col min="12820" max="13064" width="9.140625" style="29"/>
    <col min="13065" max="13065" width="4.140625" style="29" customWidth="1"/>
    <col min="13066" max="13066" width="45.140625" style="29" customWidth="1"/>
    <col min="13067" max="13067" width="12.140625" style="29" customWidth="1"/>
    <col min="13068" max="13068" width="11.7109375" style="29" customWidth="1"/>
    <col min="13069" max="13070" width="13.140625" style="29" customWidth="1"/>
    <col min="13071" max="13071" width="11.85546875" style="29" customWidth="1"/>
    <col min="13072" max="13072" width="13.42578125" style="29" customWidth="1"/>
    <col min="13073" max="13073" width="11.7109375" style="29" customWidth="1"/>
    <col min="13074" max="13074" width="14.42578125" style="29" customWidth="1"/>
    <col min="13075" max="13075" width="12.85546875" style="29" customWidth="1"/>
    <col min="13076" max="13320" width="9.140625" style="29"/>
    <col min="13321" max="13321" width="4.140625" style="29" customWidth="1"/>
    <col min="13322" max="13322" width="45.140625" style="29" customWidth="1"/>
    <col min="13323" max="13323" width="12.140625" style="29" customWidth="1"/>
    <col min="13324" max="13324" width="11.7109375" style="29" customWidth="1"/>
    <col min="13325" max="13326" width="13.140625" style="29" customWidth="1"/>
    <col min="13327" max="13327" width="11.85546875" style="29" customWidth="1"/>
    <col min="13328" max="13328" width="13.42578125" style="29" customWidth="1"/>
    <col min="13329" max="13329" width="11.7109375" style="29" customWidth="1"/>
    <col min="13330" max="13330" width="14.42578125" style="29" customWidth="1"/>
    <col min="13331" max="13331" width="12.85546875" style="29" customWidth="1"/>
    <col min="13332" max="13576" width="9.140625" style="29"/>
    <col min="13577" max="13577" width="4.140625" style="29" customWidth="1"/>
    <col min="13578" max="13578" width="45.140625" style="29" customWidth="1"/>
    <col min="13579" max="13579" width="12.140625" style="29" customWidth="1"/>
    <col min="13580" max="13580" width="11.7109375" style="29" customWidth="1"/>
    <col min="13581" max="13582" width="13.140625" style="29" customWidth="1"/>
    <col min="13583" max="13583" width="11.85546875" style="29" customWidth="1"/>
    <col min="13584" max="13584" width="13.42578125" style="29" customWidth="1"/>
    <col min="13585" max="13585" width="11.7109375" style="29" customWidth="1"/>
    <col min="13586" max="13586" width="14.42578125" style="29" customWidth="1"/>
    <col min="13587" max="13587" width="12.85546875" style="29" customWidth="1"/>
    <col min="13588" max="13832" width="9.140625" style="29"/>
    <col min="13833" max="13833" width="4.140625" style="29" customWidth="1"/>
    <col min="13834" max="13834" width="45.140625" style="29" customWidth="1"/>
    <col min="13835" max="13835" width="12.140625" style="29" customWidth="1"/>
    <col min="13836" max="13836" width="11.7109375" style="29" customWidth="1"/>
    <col min="13837" max="13838" width="13.140625" style="29" customWidth="1"/>
    <col min="13839" max="13839" width="11.85546875" style="29" customWidth="1"/>
    <col min="13840" max="13840" width="13.42578125" style="29" customWidth="1"/>
    <col min="13841" max="13841" width="11.7109375" style="29" customWidth="1"/>
    <col min="13842" max="13842" width="14.42578125" style="29" customWidth="1"/>
    <col min="13843" max="13843" width="12.85546875" style="29" customWidth="1"/>
    <col min="13844" max="14088" width="9.140625" style="29"/>
    <col min="14089" max="14089" width="4.140625" style="29" customWidth="1"/>
    <col min="14090" max="14090" width="45.140625" style="29" customWidth="1"/>
    <col min="14091" max="14091" width="12.140625" style="29" customWidth="1"/>
    <col min="14092" max="14092" width="11.7109375" style="29" customWidth="1"/>
    <col min="14093" max="14094" width="13.140625" style="29" customWidth="1"/>
    <col min="14095" max="14095" width="11.85546875" style="29" customWidth="1"/>
    <col min="14096" max="14096" width="13.42578125" style="29" customWidth="1"/>
    <col min="14097" max="14097" width="11.7109375" style="29" customWidth="1"/>
    <col min="14098" max="14098" width="14.42578125" style="29" customWidth="1"/>
    <col min="14099" max="14099" width="12.85546875" style="29" customWidth="1"/>
    <col min="14100" max="14344" width="9.140625" style="29"/>
    <col min="14345" max="14345" width="4.140625" style="29" customWidth="1"/>
    <col min="14346" max="14346" width="45.140625" style="29" customWidth="1"/>
    <col min="14347" max="14347" width="12.140625" style="29" customWidth="1"/>
    <col min="14348" max="14348" width="11.7109375" style="29" customWidth="1"/>
    <col min="14349" max="14350" width="13.140625" style="29" customWidth="1"/>
    <col min="14351" max="14351" width="11.85546875" style="29" customWidth="1"/>
    <col min="14352" max="14352" width="13.42578125" style="29" customWidth="1"/>
    <col min="14353" max="14353" width="11.7109375" style="29" customWidth="1"/>
    <col min="14354" max="14354" width="14.42578125" style="29" customWidth="1"/>
    <col min="14355" max="14355" width="12.85546875" style="29" customWidth="1"/>
    <col min="14356" max="14600" width="9.140625" style="29"/>
    <col min="14601" max="14601" width="4.140625" style="29" customWidth="1"/>
    <col min="14602" max="14602" width="45.140625" style="29" customWidth="1"/>
    <col min="14603" max="14603" width="12.140625" style="29" customWidth="1"/>
    <col min="14604" max="14604" width="11.7109375" style="29" customWidth="1"/>
    <col min="14605" max="14606" width="13.140625" style="29" customWidth="1"/>
    <col min="14607" max="14607" width="11.85546875" style="29" customWidth="1"/>
    <col min="14608" max="14608" width="13.42578125" style="29" customWidth="1"/>
    <col min="14609" max="14609" width="11.7109375" style="29" customWidth="1"/>
    <col min="14610" max="14610" width="14.42578125" style="29" customWidth="1"/>
    <col min="14611" max="14611" width="12.85546875" style="29" customWidth="1"/>
    <col min="14612" max="14856" width="9.140625" style="29"/>
    <col min="14857" max="14857" width="4.140625" style="29" customWidth="1"/>
    <col min="14858" max="14858" width="45.140625" style="29" customWidth="1"/>
    <col min="14859" max="14859" width="12.140625" style="29" customWidth="1"/>
    <col min="14860" max="14860" width="11.7109375" style="29" customWidth="1"/>
    <col min="14861" max="14862" width="13.140625" style="29" customWidth="1"/>
    <col min="14863" max="14863" width="11.85546875" style="29" customWidth="1"/>
    <col min="14864" max="14864" width="13.42578125" style="29" customWidth="1"/>
    <col min="14865" max="14865" width="11.7109375" style="29" customWidth="1"/>
    <col min="14866" max="14866" width="14.42578125" style="29" customWidth="1"/>
    <col min="14867" max="14867" width="12.85546875" style="29" customWidth="1"/>
    <col min="14868" max="15112" width="9.140625" style="29"/>
    <col min="15113" max="15113" width="4.140625" style="29" customWidth="1"/>
    <col min="15114" max="15114" width="45.140625" style="29" customWidth="1"/>
    <col min="15115" max="15115" width="12.140625" style="29" customWidth="1"/>
    <col min="15116" max="15116" width="11.7109375" style="29" customWidth="1"/>
    <col min="15117" max="15118" width="13.140625" style="29" customWidth="1"/>
    <col min="15119" max="15119" width="11.85546875" style="29" customWidth="1"/>
    <col min="15120" max="15120" width="13.42578125" style="29" customWidth="1"/>
    <col min="15121" max="15121" width="11.7109375" style="29" customWidth="1"/>
    <col min="15122" max="15122" width="14.42578125" style="29" customWidth="1"/>
    <col min="15123" max="15123" width="12.85546875" style="29" customWidth="1"/>
    <col min="15124" max="15368" width="9.140625" style="29"/>
    <col min="15369" max="15369" width="4.140625" style="29" customWidth="1"/>
    <col min="15370" max="15370" width="45.140625" style="29" customWidth="1"/>
    <col min="15371" max="15371" width="12.140625" style="29" customWidth="1"/>
    <col min="15372" max="15372" width="11.7109375" style="29" customWidth="1"/>
    <col min="15373" max="15374" width="13.140625" style="29" customWidth="1"/>
    <col min="15375" max="15375" width="11.85546875" style="29" customWidth="1"/>
    <col min="15376" max="15376" width="13.42578125" style="29" customWidth="1"/>
    <col min="15377" max="15377" width="11.7109375" style="29" customWidth="1"/>
    <col min="15378" max="15378" width="14.42578125" style="29" customWidth="1"/>
    <col min="15379" max="15379" width="12.85546875" style="29" customWidth="1"/>
    <col min="15380" max="15624" width="9.140625" style="29"/>
    <col min="15625" max="15625" width="4.140625" style="29" customWidth="1"/>
    <col min="15626" max="15626" width="45.140625" style="29" customWidth="1"/>
    <col min="15627" max="15627" width="12.140625" style="29" customWidth="1"/>
    <col min="15628" max="15628" width="11.7109375" style="29" customWidth="1"/>
    <col min="15629" max="15630" width="13.140625" style="29" customWidth="1"/>
    <col min="15631" max="15631" width="11.85546875" style="29" customWidth="1"/>
    <col min="15632" max="15632" width="13.42578125" style="29" customWidth="1"/>
    <col min="15633" max="15633" width="11.7109375" style="29" customWidth="1"/>
    <col min="15634" max="15634" width="14.42578125" style="29" customWidth="1"/>
    <col min="15635" max="15635" width="12.85546875" style="29" customWidth="1"/>
    <col min="15636" max="15880" width="9.140625" style="29"/>
    <col min="15881" max="15881" width="4.140625" style="29" customWidth="1"/>
    <col min="15882" max="15882" width="45.140625" style="29" customWidth="1"/>
    <col min="15883" max="15883" width="12.140625" style="29" customWidth="1"/>
    <col min="15884" max="15884" width="11.7109375" style="29" customWidth="1"/>
    <col min="15885" max="15886" width="13.140625" style="29" customWidth="1"/>
    <col min="15887" max="15887" width="11.85546875" style="29" customWidth="1"/>
    <col min="15888" max="15888" width="13.42578125" style="29" customWidth="1"/>
    <col min="15889" max="15889" width="11.7109375" style="29" customWidth="1"/>
    <col min="15890" max="15890" width="14.42578125" style="29" customWidth="1"/>
    <col min="15891" max="15891" width="12.85546875" style="29" customWidth="1"/>
    <col min="15892" max="16136" width="9.140625" style="29"/>
    <col min="16137" max="16137" width="4.140625" style="29" customWidth="1"/>
    <col min="16138" max="16138" width="45.140625" style="29" customWidth="1"/>
    <col min="16139" max="16139" width="12.140625" style="29" customWidth="1"/>
    <col min="16140" max="16140" width="11.7109375" style="29" customWidth="1"/>
    <col min="16141" max="16142" width="13.140625" style="29" customWidth="1"/>
    <col min="16143" max="16143" width="11.85546875" style="29" customWidth="1"/>
    <col min="16144" max="16144" width="13.42578125" style="29" customWidth="1"/>
    <col min="16145" max="16145" width="11.7109375" style="29" customWidth="1"/>
    <col min="16146" max="16146" width="14.42578125" style="29" customWidth="1"/>
    <col min="16147" max="16147" width="12.85546875" style="29" customWidth="1"/>
    <col min="16148" max="16384" width="9.140625" style="29"/>
  </cols>
  <sheetData>
    <row r="1" spans="1:27" ht="20.25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27" ht="34.5" customHeight="1">
      <c r="A2" s="509" t="s">
        <v>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27" ht="23.25" customHeight="1">
      <c r="A3" s="511" t="s">
        <v>501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</row>
    <row r="4" spans="1:27" ht="15.75">
      <c r="A4" s="50"/>
      <c r="B4" s="50"/>
      <c r="C4" s="50"/>
      <c r="D4" s="50"/>
      <c r="E4" s="50"/>
      <c r="F4" s="50"/>
      <c r="G4" s="50"/>
      <c r="H4" s="152"/>
      <c r="I4" s="153"/>
      <c r="J4" s="153"/>
      <c r="K4" s="153"/>
      <c r="L4" s="152"/>
      <c r="M4" s="152"/>
      <c r="N4" s="152"/>
      <c r="O4" s="152"/>
      <c r="P4" s="152"/>
      <c r="Q4" s="152"/>
      <c r="R4" s="152"/>
      <c r="S4" s="152"/>
      <c r="T4" s="152"/>
      <c r="U4" s="154"/>
    </row>
    <row r="5" spans="1:27" s="38" customFormat="1" ht="21.75" customHeight="1">
      <c r="A5" s="510" t="s">
        <v>2</v>
      </c>
      <c r="B5" s="510" t="s">
        <v>3</v>
      </c>
      <c r="C5" s="510" t="s">
        <v>4</v>
      </c>
      <c r="D5" s="510" t="s">
        <v>417</v>
      </c>
      <c r="E5" s="510" t="s">
        <v>413</v>
      </c>
      <c r="F5" s="510"/>
      <c r="G5" s="510"/>
      <c r="H5" s="510"/>
      <c r="I5" s="501" t="s">
        <v>486</v>
      </c>
      <c r="J5" s="501" t="s">
        <v>489</v>
      </c>
      <c r="K5" s="501" t="s">
        <v>490</v>
      </c>
      <c r="L5" s="510" t="s">
        <v>414</v>
      </c>
      <c r="M5" s="510" t="s">
        <v>415</v>
      </c>
      <c r="O5" s="500" t="s">
        <v>458</v>
      </c>
      <c r="P5" s="507"/>
      <c r="Q5" s="500" t="s">
        <v>459</v>
      </c>
      <c r="R5" s="505" t="s">
        <v>460</v>
      </c>
      <c r="S5" s="500" t="s">
        <v>461</v>
      </c>
      <c r="U5" s="503" t="s">
        <v>437</v>
      </c>
    </row>
    <row r="6" spans="1:27" s="38" customFormat="1" ht="85.5" customHeight="1">
      <c r="A6" s="510"/>
      <c r="B6" s="510"/>
      <c r="C6" s="510"/>
      <c r="D6" s="510"/>
      <c r="E6" s="155" t="s">
        <v>6</v>
      </c>
      <c r="F6" s="155" t="s">
        <v>481</v>
      </c>
      <c r="G6" s="155" t="s">
        <v>7</v>
      </c>
      <c r="H6" s="155" t="s">
        <v>416</v>
      </c>
      <c r="I6" s="502"/>
      <c r="J6" s="502"/>
      <c r="K6" s="502"/>
      <c r="L6" s="510"/>
      <c r="M6" s="510"/>
      <c r="O6" s="500" t="s">
        <v>462</v>
      </c>
      <c r="P6" s="500" t="s">
        <v>463</v>
      </c>
      <c r="Q6" s="500"/>
      <c r="R6" s="506"/>
      <c r="S6" s="500"/>
      <c r="U6" s="504"/>
    </row>
    <row r="7" spans="1:27" s="44" customFormat="1" ht="15.75">
      <c r="A7" s="40">
        <v>1</v>
      </c>
      <c r="B7" s="156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 t="s">
        <v>8</v>
      </c>
      <c r="I7" s="101"/>
      <c r="J7" s="101"/>
      <c r="K7" s="101"/>
      <c r="L7" s="40">
        <v>9</v>
      </c>
      <c r="M7" s="40" t="s">
        <v>9</v>
      </c>
      <c r="O7" s="500"/>
      <c r="P7" s="500"/>
      <c r="Q7" s="500"/>
      <c r="R7" s="506"/>
      <c r="S7" s="500"/>
      <c r="U7" s="16"/>
    </row>
    <row r="8" spans="1:27" s="160" customFormat="1" ht="15.75">
      <c r="A8" s="157">
        <v>1</v>
      </c>
      <c r="B8" s="158" t="s">
        <v>441</v>
      </c>
      <c r="C8" s="157" t="s">
        <v>18</v>
      </c>
      <c r="D8" s="155">
        <v>12.6</v>
      </c>
      <c r="E8" s="155">
        <v>11</v>
      </c>
      <c r="F8" s="155">
        <v>11.3</v>
      </c>
      <c r="G8" s="159">
        <v>11.5</v>
      </c>
      <c r="H8" s="155"/>
      <c r="I8" s="159">
        <v>11.5</v>
      </c>
      <c r="J8" s="159">
        <v>11</v>
      </c>
      <c r="K8" s="159">
        <v>11</v>
      </c>
      <c r="L8" s="159">
        <v>11</v>
      </c>
      <c r="M8" s="155"/>
      <c r="O8" s="161"/>
      <c r="P8" s="162"/>
      <c r="Q8" s="163"/>
      <c r="R8" s="164"/>
      <c r="S8" s="165"/>
      <c r="U8" s="166"/>
    </row>
    <row r="9" spans="1:27" s="44" customFormat="1" ht="15.75">
      <c r="A9" s="167"/>
      <c r="B9" s="168" t="s">
        <v>11</v>
      </c>
      <c r="C9" s="167"/>
      <c r="D9" s="40"/>
      <c r="E9" s="40"/>
      <c r="F9" s="40"/>
      <c r="G9" s="101"/>
      <c r="H9" s="40"/>
      <c r="I9" s="101"/>
      <c r="J9" s="101"/>
      <c r="K9" s="101"/>
      <c r="L9" s="101"/>
      <c r="M9" s="40"/>
      <c r="O9" s="169"/>
      <c r="P9" s="170"/>
      <c r="Q9" s="171"/>
      <c r="R9" s="170"/>
      <c r="S9" s="172"/>
      <c r="U9" s="16"/>
    </row>
    <row r="10" spans="1:27" s="44" customFormat="1" ht="15.75">
      <c r="A10" s="173" t="s">
        <v>292</v>
      </c>
      <c r="B10" s="174" t="s">
        <v>442</v>
      </c>
      <c r="C10" s="173" t="s">
        <v>18</v>
      </c>
      <c r="D10" s="175">
        <v>2</v>
      </c>
      <c r="E10" s="175">
        <f>E15/D15*100-100</f>
        <v>3.956025177294876</v>
      </c>
      <c r="F10" s="175">
        <v>1.2</v>
      </c>
      <c r="G10" s="101">
        <v>1.7559246159602822</v>
      </c>
      <c r="H10" s="175"/>
      <c r="I10" s="101">
        <v>1.7559246159602822</v>
      </c>
      <c r="J10" s="101">
        <v>1.5</v>
      </c>
      <c r="K10" s="101"/>
      <c r="L10" s="101">
        <v>1.5</v>
      </c>
      <c r="M10" s="40"/>
      <c r="O10" s="171"/>
      <c r="P10" s="170"/>
      <c r="Q10" s="176"/>
      <c r="R10" s="164"/>
      <c r="S10" s="177"/>
      <c r="U10" s="16"/>
    </row>
    <row r="11" spans="1:27" s="44" customFormat="1" ht="15.75">
      <c r="A11" s="173" t="s">
        <v>292</v>
      </c>
      <c r="B11" s="174" t="s">
        <v>443</v>
      </c>
      <c r="C11" s="173" t="s">
        <v>18</v>
      </c>
      <c r="D11" s="175">
        <v>15.8</v>
      </c>
      <c r="E11" s="175">
        <f t="shared" ref="E11:E12" si="0">E16/D16*100-100</f>
        <v>37.138993222290878</v>
      </c>
      <c r="F11" s="175">
        <v>14.7</v>
      </c>
      <c r="G11" s="101">
        <v>14.644693530689949</v>
      </c>
      <c r="H11" s="175"/>
      <c r="I11" s="101">
        <v>14.644693530689949</v>
      </c>
      <c r="J11" s="101">
        <v>14.2</v>
      </c>
      <c r="K11" s="101"/>
      <c r="L11" s="101">
        <v>14.2</v>
      </c>
      <c r="M11" s="40"/>
      <c r="O11" s="170"/>
      <c r="P11" s="170"/>
      <c r="Q11" s="170"/>
      <c r="R11" s="164"/>
      <c r="S11" s="172"/>
      <c r="U11" s="16"/>
    </row>
    <row r="12" spans="1:27" s="44" customFormat="1" ht="19.5" customHeight="1">
      <c r="A12" s="173" t="s">
        <v>292</v>
      </c>
      <c r="B12" s="174" t="s">
        <v>444</v>
      </c>
      <c r="C12" s="173" t="s">
        <v>18</v>
      </c>
      <c r="D12" s="175">
        <v>9.1999999999999993</v>
      </c>
      <c r="E12" s="175">
        <f t="shared" si="0"/>
        <v>14.231370448508414</v>
      </c>
      <c r="F12" s="175">
        <v>7.2</v>
      </c>
      <c r="G12" s="101">
        <v>7.4962896458689414</v>
      </c>
      <c r="H12" s="175"/>
      <c r="I12" s="101">
        <v>7.4962896458689414</v>
      </c>
      <c r="J12" s="101">
        <v>9.1999999999999993</v>
      </c>
      <c r="K12" s="101"/>
      <c r="L12" s="101">
        <v>9.1999999999999993</v>
      </c>
      <c r="M12" s="40"/>
      <c r="O12" s="178"/>
      <c r="P12" s="170"/>
      <c r="Q12" s="170"/>
      <c r="R12" s="164"/>
      <c r="S12" s="177"/>
      <c r="U12" s="16"/>
    </row>
    <row r="13" spans="1:27" s="50" customFormat="1" ht="47.25" customHeight="1">
      <c r="A13" s="45">
        <v>2</v>
      </c>
      <c r="B13" s="179" t="s">
        <v>393</v>
      </c>
      <c r="C13" s="45" t="s">
        <v>10</v>
      </c>
      <c r="D13" s="180">
        <f>D15+D16+D17</f>
        <v>31588.9</v>
      </c>
      <c r="E13" s="133">
        <v>40060</v>
      </c>
      <c r="F13" s="52">
        <v>19462.8</v>
      </c>
      <c r="G13" s="159">
        <v>35221.599999999999</v>
      </c>
      <c r="H13" s="181">
        <f t="shared" ref="H13:H52" si="1">G13/D13%</f>
        <v>111.49992560677958</v>
      </c>
      <c r="I13" s="159">
        <v>40614</v>
      </c>
      <c r="J13" s="159">
        <v>46069</v>
      </c>
      <c r="K13" s="159"/>
      <c r="L13" s="159">
        <v>39096</v>
      </c>
      <c r="M13" s="52">
        <f>L13/G13%</f>
        <v>111.000068140005</v>
      </c>
      <c r="N13" s="69"/>
      <c r="O13" s="182">
        <v>43975</v>
      </c>
      <c r="P13" s="170"/>
      <c r="Q13" s="170"/>
      <c r="R13" s="164"/>
      <c r="S13" s="177"/>
      <c r="U13" s="166"/>
      <c r="AA13" s="22">
        <v>809700</v>
      </c>
    </row>
    <row r="14" spans="1:27" s="184" customFormat="1" ht="18.75" customHeight="1">
      <c r="A14" s="136"/>
      <c r="B14" s="183" t="s">
        <v>11</v>
      </c>
      <c r="C14" s="136"/>
      <c r="D14" s="122"/>
      <c r="E14" s="122"/>
      <c r="F14" s="122"/>
      <c r="G14" s="101"/>
      <c r="H14" s="40"/>
      <c r="I14" s="101"/>
      <c r="J14" s="101"/>
      <c r="K14" s="101"/>
      <c r="L14" s="101"/>
      <c r="M14" s="25"/>
      <c r="O14" s="185"/>
      <c r="P14" s="185"/>
      <c r="Q14" s="186"/>
      <c r="R14" s="187"/>
      <c r="S14" s="177"/>
      <c r="U14" s="188"/>
    </row>
    <row r="15" spans="1:27" s="191" customFormat="1" ht="21" customHeight="1">
      <c r="A15" s="18"/>
      <c r="B15" s="189" t="s">
        <v>12</v>
      </c>
      <c r="C15" s="18" t="s">
        <v>10</v>
      </c>
      <c r="D15" s="190">
        <v>3511.1</v>
      </c>
      <c r="E15" s="25">
        <v>3650</v>
      </c>
      <c r="F15" s="25">
        <v>1959.9</v>
      </c>
      <c r="G15" s="101">
        <v>3574.3</v>
      </c>
      <c r="H15" s="175">
        <f t="shared" si="1"/>
        <v>101.80000569622057</v>
      </c>
      <c r="I15" s="101">
        <v>3606</v>
      </c>
      <c r="J15" s="101">
        <v>4197.5</v>
      </c>
      <c r="K15" s="101"/>
      <c r="L15" s="101">
        <v>3660</v>
      </c>
      <c r="M15" s="25">
        <f t="shared" ref="M15:M52" si="2">L15/G15%</f>
        <v>102.39767227149372</v>
      </c>
      <c r="O15" s="169"/>
      <c r="P15" s="169"/>
      <c r="Q15" s="169"/>
      <c r="R15" s="169"/>
      <c r="S15" s="177"/>
      <c r="U15" s="192"/>
    </row>
    <row r="16" spans="1:27" s="191" customFormat="1" ht="21.75" customHeight="1">
      <c r="A16" s="18"/>
      <c r="B16" s="189" t="s">
        <v>13</v>
      </c>
      <c r="C16" s="18" t="s">
        <v>10</v>
      </c>
      <c r="D16" s="25">
        <v>18929.7</v>
      </c>
      <c r="E16" s="25">
        <v>25960</v>
      </c>
      <c r="F16" s="25">
        <v>12679.7</v>
      </c>
      <c r="G16" s="101">
        <v>21794.799999999999</v>
      </c>
      <c r="H16" s="175">
        <f t="shared" si="1"/>
        <v>115.13547494149405</v>
      </c>
      <c r="I16" s="101">
        <v>26644</v>
      </c>
      <c r="J16" s="101">
        <v>29854</v>
      </c>
      <c r="K16" s="101"/>
      <c r="L16" s="101">
        <v>24611</v>
      </c>
      <c r="M16" s="25">
        <f t="shared" si="2"/>
        <v>112.92143080000736</v>
      </c>
      <c r="N16" s="193"/>
      <c r="O16" s="185"/>
      <c r="P16" s="185"/>
      <c r="Q16" s="186"/>
      <c r="R16" s="164"/>
      <c r="S16" s="172"/>
      <c r="U16" s="192"/>
    </row>
    <row r="17" spans="1:33" s="191" customFormat="1" ht="21.75" customHeight="1">
      <c r="A17" s="18"/>
      <c r="B17" s="189" t="s">
        <v>14</v>
      </c>
      <c r="C17" s="18" t="s">
        <v>10</v>
      </c>
      <c r="D17" s="25">
        <v>9148.1</v>
      </c>
      <c r="E17" s="25">
        <v>10450</v>
      </c>
      <c r="F17" s="25">
        <v>11278.6</v>
      </c>
      <c r="G17" s="101">
        <v>9852.5</v>
      </c>
      <c r="H17" s="175">
        <f t="shared" si="1"/>
        <v>107.69995955444298</v>
      </c>
      <c r="I17" s="101">
        <v>10364</v>
      </c>
      <c r="J17" s="101">
        <v>12017.5</v>
      </c>
      <c r="K17" s="101"/>
      <c r="L17" s="101">
        <v>10818</v>
      </c>
      <c r="M17" s="25">
        <f t="shared" si="2"/>
        <v>109.79954326313118</v>
      </c>
      <c r="O17" s="169"/>
      <c r="P17" s="170"/>
      <c r="Q17" s="186"/>
      <c r="R17" s="170"/>
      <c r="S17" s="172"/>
      <c r="U17" s="192"/>
    </row>
    <row r="18" spans="1:33" s="50" customFormat="1" ht="24" customHeight="1">
      <c r="A18" s="45">
        <v>3</v>
      </c>
      <c r="B18" s="179" t="s">
        <v>15</v>
      </c>
      <c r="C18" s="45" t="s">
        <v>10</v>
      </c>
      <c r="D18" s="52">
        <v>47154.1</v>
      </c>
      <c r="E18" s="52">
        <v>50308</v>
      </c>
      <c r="F18" s="52">
        <v>24741.1</v>
      </c>
      <c r="G18" s="159">
        <v>53903.199999999997</v>
      </c>
      <c r="H18" s="181">
        <f t="shared" si="1"/>
        <v>114.3128593271847</v>
      </c>
      <c r="I18" s="159">
        <v>50308</v>
      </c>
      <c r="J18" s="159">
        <v>57854.2</v>
      </c>
      <c r="K18" s="159"/>
      <c r="L18" s="482">
        <f>SUM(L20:L22)</f>
        <v>61926</v>
      </c>
      <c r="M18" s="52">
        <f t="shared" si="2"/>
        <v>114.88371747873968</v>
      </c>
      <c r="O18" s="194"/>
      <c r="P18" s="170"/>
      <c r="Q18" s="186"/>
      <c r="R18" s="170"/>
      <c r="S18" s="172"/>
      <c r="U18" s="166"/>
    </row>
    <row r="19" spans="1:33" s="66" customFormat="1" ht="18.75" customHeight="1">
      <c r="A19" s="18"/>
      <c r="B19" s="183" t="s">
        <v>11</v>
      </c>
      <c r="C19" s="136"/>
      <c r="D19" s="25"/>
      <c r="E19" s="25"/>
      <c r="F19" s="25"/>
      <c r="G19" s="101"/>
      <c r="H19" s="195"/>
      <c r="I19" s="101"/>
      <c r="J19" s="101"/>
      <c r="K19" s="101"/>
      <c r="L19" s="76"/>
      <c r="M19" s="25"/>
      <c r="O19" s="194"/>
      <c r="P19" s="170"/>
      <c r="Q19" s="186"/>
      <c r="R19" s="170"/>
      <c r="S19" s="172"/>
      <c r="U19" s="16"/>
    </row>
    <row r="20" spans="1:33" s="191" customFormat="1" ht="21.75" customHeight="1">
      <c r="A20" s="18"/>
      <c r="B20" s="189" t="s">
        <v>12</v>
      </c>
      <c r="C20" s="18" t="s">
        <v>10</v>
      </c>
      <c r="D20" s="25">
        <v>4697</v>
      </c>
      <c r="E20" s="25">
        <v>4495</v>
      </c>
      <c r="F20" s="25">
        <v>2475.5</v>
      </c>
      <c r="G20" s="101">
        <v>4837.8999999999996</v>
      </c>
      <c r="H20" s="175">
        <f t="shared" si="1"/>
        <v>102.99978709814775</v>
      </c>
      <c r="I20" s="101">
        <v>4495</v>
      </c>
      <c r="J20" s="101">
        <v>5169.25</v>
      </c>
      <c r="K20" s="101"/>
      <c r="L20" s="76">
        <v>5202</v>
      </c>
      <c r="M20" s="25">
        <f t="shared" si="2"/>
        <v>107.52599268277559</v>
      </c>
      <c r="N20" s="196"/>
      <c r="O20" s="194"/>
      <c r="P20" s="170"/>
      <c r="Q20" s="186"/>
      <c r="R20" s="170"/>
      <c r="S20" s="172"/>
      <c r="U20" s="192"/>
      <c r="V20" s="191">
        <v>4995</v>
      </c>
    </row>
    <row r="21" spans="1:33" s="191" customFormat="1" ht="21.75" customHeight="1">
      <c r="A21" s="18"/>
      <c r="B21" s="189" t="s">
        <v>13</v>
      </c>
      <c r="C21" s="18" t="s">
        <v>10</v>
      </c>
      <c r="D21" s="25">
        <v>29065.3</v>
      </c>
      <c r="E21" s="25">
        <v>31363</v>
      </c>
      <c r="F21" s="25">
        <v>15584.9</v>
      </c>
      <c r="G21" s="101">
        <v>33986</v>
      </c>
      <c r="H21" s="175">
        <f t="shared" si="1"/>
        <v>116.92980977316593</v>
      </c>
      <c r="I21" s="101">
        <v>31363</v>
      </c>
      <c r="J21" s="101">
        <v>36067.449999999997</v>
      </c>
      <c r="K21" s="101"/>
      <c r="L21" s="76">
        <v>39339</v>
      </c>
      <c r="M21" s="25">
        <f t="shared" si="2"/>
        <v>115.75060318954863</v>
      </c>
      <c r="O21" s="194"/>
      <c r="P21" s="170"/>
      <c r="Q21" s="186"/>
      <c r="R21" s="170"/>
      <c r="S21" s="172"/>
      <c r="U21" s="192"/>
      <c r="V21" s="191">
        <f>V20/L18</f>
        <v>8.0660788683267121E-2</v>
      </c>
    </row>
    <row r="22" spans="1:33" s="191" customFormat="1" ht="21.75" customHeight="1">
      <c r="A22" s="18"/>
      <c r="B22" s="189" t="s">
        <v>14</v>
      </c>
      <c r="C22" s="18" t="s">
        <v>10</v>
      </c>
      <c r="D22" s="25">
        <v>13391.8</v>
      </c>
      <c r="E22" s="25">
        <v>14450</v>
      </c>
      <c r="F22" s="25">
        <v>6680.6</v>
      </c>
      <c r="G22" s="101">
        <v>15079</v>
      </c>
      <c r="H22" s="175">
        <f t="shared" si="1"/>
        <v>112.5987544616855</v>
      </c>
      <c r="I22" s="101">
        <v>14450</v>
      </c>
      <c r="J22" s="101">
        <v>16617.5</v>
      </c>
      <c r="K22" s="101"/>
      <c r="L22" s="76">
        <v>17385</v>
      </c>
      <c r="M22" s="25">
        <f t="shared" si="2"/>
        <v>115.29279129915777</v>
      </c>
      <c r="O22" s="194"/>
      <c r="P22" s="170"/>
      <c r="Q22" s="186"/>
      <c r="R22" s="170"/>
      <c r="S22" s="172"/>
      <c r="U22" s="192"/>
    </row>
    <row r="23" spans="1:33" s="50" customFormat="1" ht="31.5">
      <c r="A23" s="45">
        <v>4</v>
      </c>
      <c r="B23" s="197" t="s">
        <v>445</v>
      </c>
      <c r="C23" s="45" t="s">
        <v>18</v>
      </c>
      <c r="D23" s="52">
        <v>100</v>
      </c>
      <c r="E23" s="52">
        <v>100</v>
      </c>
      <c r="F23" s="52">
        <v>100</v>
      </c>
      <c r="G23" s="159">
        <v>100</v>
      </c>
      <c r="H23" s="198"/>
      <c r="I23" s="101">
        <v>100</v>
      </c>
      <c r="J23" s="101">
        <v>115</v>
      </c>
      <c r="K23" s="52">
        <v>100</v>
      </c>
      <c r="L23" s="159">
        <v>100</v>
      </c>
      <c r="M23" s="52"/>
      <c r="O23" s="178"/>
      <c r="P23" s="185"/>
      <c r="Q23" s="186"/>
      <c r="R23" s="164"/>
      <c r="S23" s="177"/>
      <c r="U23" s="166"/>
    </row>
    <row r="24" spans="1:33" s="191" customFormat="1" ht="24" customHeight="1">
      <c r="A24" s="18"/>
      <c r="B24" s="189" t="s">
        <v>19</v>
      </c>
      <c r="C24" s="18" t="s">
        <v>18</v>
      </c>
      <c r="D24" s="25">
        <f>D20/D18%</f>
        <v>9.9609577958226332</v>
      </c>
      <c r="E24" s="25">
        <v>8.9</v>
      </c>
      <c r="F24" s="18">
        <v>10</v>
      </c>
      <c r="G24" s="101">
        <v>9</v>
      </c>
      <c r="H24" s="195"/>
      <c r="I24" s="101">
        <v>8.9</v>
      </c>
      <c r="J24" s="101">
        <v>10.234999999999999</v>
      </c>
      <c r="K24" s="25">
        <v>8.9</v>
      </c>
      <c r="L24" s="483">
        <v>8.4</v>
      </c>
      <c r="M24" s="25"/>
      <c r="O24" s="178">
        <v>8.6999999999999993</v>
      </c>
      <c r="P24" s="170"/>
      <c r="Q24" s="199"/>
      <c r="R24" s="192">
        <v>9.1</v>
      </c>
      <c r="S24" s="177"/>
      <c r="U24" s="192">
        <v>9.1</v>
      </c>
    </row>
    <row r="25" spans="1:33" s="191" customFormat="1" ht="24" customHeight="1">
      <c r="A25" s="18"/>
      <c r="B25" s="189" t="s">
        <v>20</v>
      </c>
      <c r="C25" s="18" t="s">
        <v>18</v>
      </c>
      <c r="D25" s="25">
        <f>D21/D18%</f>
        <v>61.638966707030775</v>
      </c>
      <c r="E25" s="25">
        <v>62.3</v>
      </c>
      <c r="F25" s="25">
        <v>63</v>
      </c>
      <c r="G25" s="101">
        <v>63</v>
      </c>
      <c r="H25" s="195"/>
      <c r="I25" s="101">
        <v>63.3</v>
      </c>
      <c r="J25" s="101">
        <v>71.644999999999996</v>
      </c>
      <c r="K25" s="25">
        <v>62.3</v>
      </c>
      <c r="L25" s="483">
        <v>63.5</v>
      </c>
      <c r="M25" s="25"/>
      <c r="O25" s="178">
        <v>62</v>
      </c>
      <c r="P25" s="185"/>
      <c r="Q25" s="186"/>
      <c r="R25" s="192">
        <v>59.3</v>
      </c>
      <c r="S25" s="177"/>
      <c r="U25" s="192">
        <v>59.3</v>
      </c>
    </row>
    <row r="26" spans="1:33" s="191" customFormat="1" ht="24" customHeight="1">
      <c r="A26" s="18"/>
      <c r="B26" s="189" t="s">
        <v>21</v>
      </c>
      <c r="C26" s="18" t="s">
        <v>18</v>
      </c>
      <c r="D26" s="25">
        <f>D23-D24-D25</f>
        <v>28.400075497146588</v>
      </c>
      <c r="E26" s="25">
        <f>E23-E24-E25</f>
        <v>28.799999999999997</v>
      </c>
      <c r="F26" s="25">
        <f>F23-F24-F25</f>
        <v>27</v>
      </c>
      <c r="G26" s="101">
        <v>28</v>
      </c>
      <c r="H26" s="195"/>
      <c r="I26" s="101">
        <v>27.799999999999997</v>
      </c>
      <c r="J26" s="101">
        <v>33.119999999999997</v>
      </c>
      <c r="K26" s="25">
        <f>K23-K24-K25</f>
        <v>28.799999999999997</v>
      </c>
      <c r="L26" s="483">
        <v>28.1</v>
      </c>
      <c r="M26" s="25"/>
      <c r="O26" s="178">
        <v>29.3</v>
      </c>
      <c r="P26" s="170"/>
      <c r="Q26" s="199"/>
      <c r="R26" s="192">
        <v>31.6</v>
      </c>
      <c r="S26" s="200"/>
      <c r="U26" s="192">
        <v>31.6</v>
      </c>
    </row>
    <row r="27" spans="1:33" s="205" customFormat="1" ht="24" customHeight="1">
      <c r="A27" s="45">
        <v>5</v>
      </c>
      <c r="B27" s="179" t="s">
        <v>16</v>
      </c>
      <c r="C27" s="45" t="s">
        <v>17</v>
      </c>
      <c r="D27" s="74">
        <v>55.7</v>
      </c>
      <c r="E27" s="52">
        <v>62.1</v>
      </c>
      <c r="F27" s="45">
        <v>29.2</v>
      </c>
      <c r="G27" s="159">
        <v>63.1</v>
      </c>
      <c r="H27" s="181">
        <f t="shared" si="1"/>
        <v>113.28545780969479</v>
      </c>
      <c r="I27" s="159">
        <v>64.2</v>
      </c>
      <c r="J27" s="159">
        <v>71.415000000000006</v>
      </c>
      <c r="K27" s="159">
        <v>62.1</v>
      </c>
      <c r="L27" s="159">
        <v>71.900000000000006</v>
      </c>
      <c r="M27" s="52">
        <f t="shared" si="2"/>
        <v>113.94611727416799</v>
      </c>
      <c r="N27" s="201">
        <f>G27/E27%</f>
        <v>101.61030595813205</v>
      </c>
      <c r="O27" s="202">
        <v>65.400000000000006</v>
      </c>
      <c r="P27" s="203"/>
      <c r="Q27" s="161"/>
      <c r="R27" s="204">
        <v>80.900000000000006</v>
      </c>
      <c r="S27" s="203"/>
      <c r="U27" s="206">
        <v>80.900000000000006</v>
      </c>
      <c r="W27" s="207"/>
      <c r="Y27" s="205">
        <f>L18/VHXH!G9*1000</f>
        <v>72.494290105933018</v>
      </c>
      <c r="Z27" s="205">
        <f>G18/AA13*1000</f>
        <v>66.571816722242801</v>
      </c>
      <c r="AA27" s="205">
        <f>I18/VHXH!G9*1000</f>
        <v>58.893562423687605</v>
      </c>
      <c r="AC27" s="205">
        <f>G18/VHXH!G9*1000</f>
        <v>63.102319194492274</v>
      </c>
      <c r="AD27" s="205">
        <f>G18/AA13*1000</f>
        <v>66.571816722242801</v>
      </c>
      <c r="AG27" s="208"/>
    </row>
    <row r="28" spans="1:33" s="205" customFormat="1" ht="33" hidden="1" customHeight="1">
      <c r="A28" s="209">
        <v>6</v>
      </c>
      <c r="B28" s="210" t="s">
        <v>446</v>
      </c>
      <c r="C28" s="209" t="s">
        <v>18</v>
      </c>
      <c r="D28" s="74">
        <v>100.19</v>
      </c>
      <c r="E28" s="52"/>
      <c r="F28" s="45"/>
      <c r="G28" s="101"/>
      <c r="H28" s="195">
        <f t="shared" si="1"/>
        <v>0</v>
      </c>
      <c r="I28" s="101"/>
      <c r="J28" s="101">
        <v>0</v>
      </c>
      <c r="K28" s="101"/>
      <c r="L28" s="101">
        <v>0</v>
      </c>
      <c r="M28" s="52" t="e">
        <f t="shared" si="2"/>
        <v>#DIV/0!</v>
      </c>
      <c r="N28" s="201" t="e">
        <f t="shared" ref="N28:N52" si="3">G28/E28%</f>
        <v>#DIV/0!</v>
      </c>
      <c r="O28" s="194"/>
      <c r="P28" s="170"/>
      <c r="Q28" s="199"/>
      <c r="R28" s="164"/>
      <c r="S28" s="170"/>
      <c r="U28" s="206"/>
    </row>
    <row r="29" spans="1:33" s="205" customFormat="1" ht="24" hidden="1" customHeight="1">
      <c r="A29" s="211" t="s">
        <v>292</v>
      </c>
      <c r="B29" s="212" t="s">
        <v>447</v>
      </c>
      <c r="C29" s="211" t="s">
        <v>18</v>
      </c>
      <c r="D29" s="71">
        <v>101.91</v>
      </c>
      <c r="E29" s="52"/>
      <c r="F29" s="45"/>
      <c r="G29" s="101"/>
      <c r="H29" s="195">
        <f t="shared" si="1"/>
        <v>0</v>
      </c>
      <c r="I29" s="101"/>
      <c r="J29" s="101">
        <v>0</v>
      </c>
      <c r="K29" s="101"/>
      <c r="L29" s="101">
        <v>0</v>
      </c>
      <c r="M29" s="52" t="e">
        <f t="shared" si="2"/>
        <v>#DIV/0!</v>
      </c>
      <c r="N29" s="201" t="e">
        <f t="shared" si="3"/>
        <v>#DIV/0!</v>
      </c>
      <c r="O29" s="194"/>
      <c r="P29" s="194"/>
      <c r="Q29" s="199"/>
      <c r="R29" s="213"/>
      <c r="S29" s="177"/>
      <c r="U29" s="206"/>
    </row>
    <row r="30" spans="1:33" s="205" customFormat="1" ht="24" hidden="1" customHeight="1" thickBot="1">
      <c r="A30" s="211" t="s">
        <v>292</v>
      </c>
      <c r="B30" s="212" t="s">
        <v>448</v>
      </c>
      <c r="C30" s="211" t="s">
        <v>18</v>
      </c>
      <c r="D30" s="71">
        <v>104.96</v>
      </c>
      <c r="E30" s="52"/>
      <c r="F30" s="45"/>
      <c r="G30" s="101"/>
      <c r="H30" s="195">
        <f t="shared" si="1"/>
        <v>0</v>
      </c>
      <c r="I30" s="101"/>
      <c r="J30" s="101">
        <v>0</v>
      </c>
      <c r="K30" s="101"/>
      <c r="L30" s="101">
        <v>0</v>
      </c>
      <c r="M30" s="52" t="e">
        <f t="shared" si="2"/>
        <v>#DIV/0!</v>
      </c>
      <c r="N30" s="201" t="e">
        <f t="shared" si="3"/>
        <v>#DIV/0!</v>
      </c>
      <c r="O30" s="169"/>
      <c r="P30" s="194"/>
      <c r="Q30" s="199"/>
      <c r="R30" s="214"/>
      <c r="S30" s="177"/>
      <c r="U30" s="206"/>
    </row>
    <row r="31" spans="1:33" s="205" customFormat="1" ht="32.25" hidden="1" thickBot="1">
      <c r="A31" s="211" t="s">
        <v>292</v>
      </c>
      <c r="B31" s="215" t="s">
        <v>449</v>
      </c>
      <c r="C31" s="211" t="s">
        <v>18</v>
      </c>
      <c r="D31" s="71">
        <v>103.13</v>
      </c>
      <c r="E31" s="52"/>
      <c r="F31" s="45"/>
      <c r="G31" s="101"/>
      <c r="H31" s="195">
        <f t="shared" si="1"/>
        <v>0</v>
      </c>
      <c r="I31" s="101"/>
      <c r="J31" s="101">
        <v>0</v>
      </c>
      <c r="K31" s="101"/>
      <c r="L31" s="101">
        <v>0</v>
      </c>
      <c r="M31" s="52" t="e">
        <f t="shared" si="2"/>
        <v>#DIV/0!</v>
      </c>
      <c r="N31" s="201" t="e">
        <f t="shared" si="3"/>
        <v>#DIV/0!</v>
      </c>
      <c r="O31" s="170"/>
      <c r="P31" s="177"/>
      <c r="Q31" s="216"/>
      <c r="R31" s="164"/>
      <c r="S31" s="217"/>
      <c r="U31" s="206"/>
    </row>
    <row r="32" spans="1:33" s="50" customFormat="1" ht="55.5" customHeight="1">
      <c r="A32" s="45">
        <v>7</v>
      </c>
      <c r="B32" s="197" t="s">
        <v>23</v>
      </c>
      <c r="C32" s="45" t="s">
        <v>10</v>
      </c>
      <c r="D32" s="74">
        <v>7881.3459999999995</v>
      </c>
      <c r="E32" s="52">
        <v>7816</v>
      </c>
      <c r="F32" s="52">
        <f>F34+F35</f>
        <v>4551.6040000000003</v>
      </c>
      <c r="G32" s="159">
        <v>9000</v>
      </c>
      <c r="H32" s="181">
        <f t="shared" si="1"/>
        <v>114.19369229570687</v>
      </c>
      <c r="I32" s="159">
        <v>9000</v>
      </c>
      <c r="J32" s="159">
        <v>8675</v>
      </c>
      <c r="K32" s="159">
        <v>7816</v>
      </c>
      <c r="L32" s="159">
        <v>9274</v>
      </c>
      <c r="M32" s="52">
        <f t="shared" si="2"/>
        <v>103.04444444444445</v>
      </c>
      <c r="N32" s="201">
        <f t="shared" si="3"/>
        <v>115.14841351074719</v>
      </c>
      <c r="O32" s="219">
        <v>8527</v>
      </c>
      <c r="P32" s="220"/>
      <c r="Q32" s="221"/>
      <c r="R32" s="222">
        <v>7040</v>
      </c>
      <c r="S32" s="165"/>
      <c r="T32" s="218"/>
      <c r="U32" s="8">
        <v>7040</v>
      </c>
      <c r="V32" s="195" t="s">
        <v>487</v>
      </c>
      <c r="W32" s="195" t="s">
        <v>488</v>
      </c>
    </row>
    <row r="33" spans="1:24" s="223" customFormat="1" ht="20.25" customHeight="1">
      <c r="A33" s="18"/>
      <c r="B33" s="183" t="s">
        <v>11</v>
      </c>
      <c r="C33" s="18"/>
      <c r="D33" s="25"/>
      <c r="E33" s="25"/>
      <c r="F33" s="25"/>
      <c r="G33" s="101"/>
      <c r="H33" s="195"/>
      <c r="I33" s="101"/>
      <c r="J33" s="101"/>
      <c r="K33" s="101"/>
      <c r="L33" s="101"/>
      <c r="M33" s="25"/>
      <c r="N33" s="201" t="e">
        <f t="shared" si="3"/>
        <v>#DIV/0!</v>
      </c>
      <c r="O33" s="170"/>
      <c r="P33" s="177"/>
      <c r="Q33" s="199"/>
      <c r="R33" s="214"/>
      <c r="S33" s="172"/>
      <c r="U33" s="224"/>
      <c r="V33" s="195">
        <f>X33/89%</f>
        <v>7718.9887640449433</v>
      </c>
      <c r="W33" s="195">
        <f>X33/88%</f>
        <v>7806.704545454545</v>
      </c>
      <c r="X33" s="225">
        <v>6869.9</v>
      </c>
    </row>
    <row r="34" spans="1:24" s="223" customFormat="1" ht="24" customHeight="1">
      <c r="A34" s="18"/>
      <c r="B34" s="189" t="s">
        <v>24</v>
      </c>
      <c r="C34" s="18" t="s">
        <v>10</v>
      </c>
      <c r="D34" s="25">
        <v>1405</v>
      </c>
      <c r="E34" s="25">
        <v>1260</v>
      </c>
      <c r="F34" s="25">
        <v>839.71100000000001</v>
      </c>
      <c r="G34" s="101">
        <v>1750</v>
      </c>
      <c r="H34" s="175">
        <f t="shared" si="1"/>
        <v>124.55516014234875</v>
      </c>
      <c r="I34" s="101">
        <v>1700</v>
      </c>
      <c r="J34" s="101">
        <v>1590</v>
      </c>
      <c r="K34" s="101"/>
      <c r="L34" s="101">
        <v>1700</v>
      </c>
      <c r="M34" s="25">
        <f t="shared" si="2"/>
        <v>97.142857142857139</v>
      </c>
      <c r="N34" s="201">
        <f t="shared" si="3"/>
        <v>138.88888888888889</v>
      </c>
      <c r="O34" s="170"/>
      <c r="P34" s="177"/>
      <c r="Q34" s="199"/>
      <c r="R34" s="214"/>
      <c r="S34" s="172"/>
      <c r="U34" s="224"/>
      <c r="V34" s="195">
        <f>W41/V33%</f>
        <v>116.59558363294956</v>
      </c>
      <c r="W34" s="195">
        <f>W41/W33%</f>
        <v>115.28552089550067</v>
      </c>
    </row>
    <row r="35" spans="1:24" s="223" customFormat="1" ht="24" customHeight="1">
      <c r="A35" s="18"/>
      <c r="B35" s="189" t="s">
        <v>25</v>
      </c>
      <c r="C35" s="18" t="s">
        <v>10</v>
      </c>
      <c r="D35" s="25">
        <f>D32-D34</f>
        <v>6476.3459999999995</v>
      </c>
      <c r="E35" s="25">
        <v>6556</v>
      </c>
      <c r="F35" s="25">
        <v>3711.893</v>
      </c>
      <c r="G35" s="101">
        <v>7250</v>
      </c>
      <c r="H35" s="175">
        <f t="shared" si="1"/>
        <v>111.94584106531678</v>
      </c>
      <c r="I35" s="101">
        <v>7300</v>
      </c>
      <c r="J35" s="101">
        <v>7085</v>
      </c>
      <c r="K35" s="101"/>
      <c r="L35" s="101">
        <v>7574</v>
      </c>
      <c r="M35" s="25">
        <f t="shared" si="2"/>
        <v>104.46896551724137</v>
      </c>
      <c r="N35" s="201">
        <f t="shared" si="3"/>
        <v>110.58572300183037</v>
      </c>
      <c r="O35" s="226"/>
      <c r="P35" s="177"/>
      <c r="Q35" s="176"/>
      <c r="R35" s="170"/>
      <c r="S35" s="172"/>
      <c r="U35" s="224"/>
      <c r="V35" s="195"/>
      <c r="W35" s="195"/>
    </row>
    <row r="36" spans="1:24" s="66" customFormat="1" ht="20.25" hidden="1" customHeight="1">
      <c r="A36" s="18"/>
      <c r="B36" s="183" t="s">
        <v>26</v>
      </c>
      <c r="C36" s="18"/>
      <c r="D36" s="25"/>
      <c r="E36" s="25"/>
      <c r="F36" s="25"/>
      <c r="G36" s="101"/>
      <c r="H36" s="175" t="e">
        <f t="shared" si="1"/>
        <v>#DIV/0!</v>
      </c>
      <c r="I36" s="101"/>
      <c r="J36" s="101"/>
      <c r="K36" s="101"/>
      <c r="L36" s="101"/>
      <c r="M36" s="25" t="e">
        <f t="shared" si="2"/>
        <v>#DIV/0!</v>
      </c>
      <c r="N36" s="201" t="e">
        <f t="shared" si="3"/>
        <v>#DIV/0!</v>
      </c>
      <c r="O36" s="226"/>
      <c r="P36" s="177"/>
      <c r="Q36" s="176"/>
      <c r="R36" s="164"/>
      <c r="S36" s="172"/>
      <c r="U36" s="16"/>
    </row>
    <row r="37" spans="1:24" s="66" customFormat="1" ht="21.75" hidden="1" customHeight="1">
      <c r="A37" s="18"/>
      <c r="B37" s="227" t="s">
        <v>27</v>
      </c>
      <c r="C37" s="18" t="s">
        <v>10</v>
      </c>
      <c r="D37" s="25"/>
      <c r="E37" s="25"/>
      <c r="F37" s="25"/>
      <c r="G37" s="101"/>
      <c r="H37" s="175" t="e">
        <f t="shared" si="1"/>
        <v>#DIV/0!</v>
      </c>
      <c r="I37" s="101"/>
      <c r="J37" s="101">
        <v>0</v>
      </c>
      <c r="K37" s="101"/>
      <c r="L37" s="101">
        <v>0</v>
      </c>
      <c r="M37" s="25" t="e">
        <f t="shared" si="2"/>
        <v>#DIV/0!</v>
      </c>
      <c r="N37" s="201" t="e">
        <f t="shared" si="3"/>
        <v>#DIV/0!</v>
      </c>
      <c r="O37" s="226"/>
      <c r="P37" s="177"/>
      <c r="Q37" s="176"/>
      <c r="R37" s="214"/>
      <c r="S37" s="172"/>
      <c r="U37" s="16"/>
    </row>
    <row r="38" spans="1:24" s="66" customFormat="1" ht="21.75" hidden="1" customHeight="1">
      <c r="A38" s="18"/>
      <c r="B38" s="227" t="s">
        <v>28</v>
      </c>
      <c r="C38" s="18" t="s">
        <v>10</v>
      </c>
      <c r="D38" s="25"/>
      <c r="E38" s="25"/>
      <c r="F38" s="25"/>
      <c r="G38" s="101"/>
      <c r="H38" s="175" t="e">
        <f t="shared" si="1"/>
        <v>#DIV/0!</v>
      </c>
      <c r="I38" s="101"/>
      <c r="J38" s="101">
        <v>0</v>
      </c>
      <c r="K38" s="101"/>
      <c r="L38" s="101">
        <v>0</v>
      </c>
      <c r="M38" s="25" t="e">
        <f t="shared" si="2"/>
        <v>#DIV/0!</v>
      </c>
      <c r="N38" s="201" t="e">
        <f t="shared" si="3"/>
        <v>#DIV/0!</v>
      </c>
      <c r="O38" s="170"/>
      <c r="P38" s="177"/>
      <c r="Q38" s="199"/>
      <c r="R38" s="214"/>
      <c r="S38" s="172"/>
      <c r="U38" s="16"/>
    </row>
    <row r="39" spans="1:24" s="66" customFormat="1" ht="21.75" hidden="1" customHeight="1">
      <c r="A39" s="18"/>
      <c r="B39" s="227" t="s">
        <v>29</v>
      </c>
      <c r="C39" s="18" t="s">
        <v>10</v>
      </c>
      <c r="D39" s="25"/>
      <c r="E39" s="25"/>
      <c r="F39" s="25"/>
      <c r="G39" s="101"/>
      <c r="H39" s="175" t="e">
        <f t="shared" si="1"/>
        <v>#DIV/0!</v>
      </c>
      <c r="I39" s="101"/>
      <c r="J39" s="101">
        <v>0</v>
      </c>
      <c r="K39" s="101"/>
      <c r="L39" s="101">
        <v>0</v>
      </c>
      <c r="M39" s="25" t="e">
        <f t="shared" si="2"/>
        <v>#DIV/0!</v>
      </c>
      <c r="N39" s="201" t="e">
        <f t="shared" si="3"/>
        <v>#DIV/0!</v>
      </c>
      <c r="O39" s="170"/>
      <c r="P39" s="177"/>
      <c r="Q39" s="199"/>
      <c r="R39" s="214"/>
      <c r="S39" s="172"/>
      <c r="U39" s="16"/>
    </row>
    <row r="40" spans="1:24" s="66" customFormat="1" ht="15.75" hidden="1">
      <c r="A40" s="18"/>
      <c r="B40" s="227" t="s">
        <v>30</v>
      </c>
      <c r="C40" s="18" t="s">
        <v>10</v>
      </c>
      <c r="D40" s="25"/>
      <c r="E40" s="25"/>
      <c r="F40" s="25"/>
      <c r="G40" s="101"/>
      <c r="H40" s="175" t="e">
        <f t="shared" si="1"/>
        <v>#DIV/0!</v>
      </c>
      <c r="I40" s="101"/>
      <c r="J40" s="101">
        <v>0</v>
      </c>
      <c r="K40" s="101"/>
      <c r="L40" s="101">
        <v>0</v>
      </c>
      <c r="M40" s="25" t="e">
        <f t="shared" si="2"/>
        <v>#DIV/0!</v>
      </c>
      <c r="N40" s="201" t="e">
        <f t="shared" si="3"/>
        <v>#DIV/0!</v>
      </c>
      <c r="O40" s="170"/>
      <c r="P40" s="177"/>
      <c r="Q40" s="199"/>
      <c r="R40" s="164"/>
      <c r="S40" s="172"/>
      <c r="U40" s="16"/>
    </row>
    <row r="41" spans="1:24" s="50" customFormat="1" ht="24.95" customHeight="1">
      <c r="A41" s="155">
        <v>8</v>
      </c>
      <c r="B41" s="197" t="s">
        <v>32</v>
      </c>
      <c r="C41" s="45" t="s">
        <v>10</v>
      </c>
      <c r="D41" s="52">
        <v>7519.73</v>
      </c>
      <c r="E41" s="52">
        <f>SUM(E42:E49)</f>
        <v>6301.3739999999998</v>
      </c>
      <c r="F41" s="52">
        <v>4354.5349999999999</v>
      </c>
      <c r="G41" s="159">
        <v>9016.3420000000006</v>
      </c>
      <c r="H41" s="181">
        <f t="shared" si="1"/>
        <v>119.90246990250981</v>
      </c>
      <c r="I41" s="159">
        <v>6301.3739999999998</v>
      </c>
      <c r="J41" s="159">
        <v>7954.8110000000006</v>
      </c>
      <c r="K41" s="159"/>
      <c r="L41" s="159">
        <v>9477.0959999999995</v>
      </c>
      <c r="M41" s="52">
        <f t="shared" si="2"/>
        <v>105.11020988334293</v>
      </c>
      <c r="N41" s="201">
        <f t="shared" si="3"/>
        <v>143.08533345267239</v>
      </c>
      <c r="O41" s="170"/>
      <c r="P41" s="177"/>
      <c r="Q41" s="199"/>
      <c r="R41" s="214"/>
      <c r="S41" s="172"/>
      <c r="U41" s="166"/>
      <c r="W41" s="50">
        <v>9000</v>
      </c>
    </row>
    <row r="42" spans="1:24" s="66" customFormat="1" ht="32.25" customHeight="1">
      <c r="A42" s="18" t="s">
        <v>33</v>
      </c>
      <c r="B42" s="227" t="s">
        <v>34</v>
      </c>
      <c r="C42" s="18" t="s">
        <v>10</v>
      </c>
      <c r="D42" s="25">
        <v>2517.3969999999999</v>
      </c>
      <c r="E42" s="25">
        <v>1149.288</v>
      </c>
      <c r="F42" s="25">
        <v>757</v>
      </c>
      <c r="G42" s="101">
        <v>1653.788</v>
      </c>
      <c r="H42" s="175">
        <f t="shared" si="1"/>
        <v>65.694366045562134</v>
      </c>
      <c r="I42" s="101">
        <v>1149.288</v>
      </c>
      <c r="J42" s="101">
        <v>2112.0770000000002</v>
      </c>
      <c r="K42" s="101"/>
      <c r="L42" s="101">
        <v>1437.9</v>
      </c>
      <c r="M42" s="25">
        <f t="shared" si="2"/>
        <v>86.945847956328137</v>
      </c>
      <c r="N42" s="201">
        <f t="shared" si="3"/>
        <v>143.89674302698714</v>
      </c>
      <c r="O42" s="170"/>
      <c r="P42" s="228"/>
      <c r="Q42" s="199"/>
      <c r="R42" s="214"/>
      <c r="S42" s="172"/>
      <c r="U42" s="16"/>
    </row>
    <row r="43" spans="1:24" s="66" customFormat="1" ht="21" hidden="1" customHeight="1">
      <c r="A43" s="18"/>
      <c r="B43" s="189" t="s">
        <v>248</v>
      </c>
      <c r="C43" s="18"/>
      <c r="D43" s="25"/>
      <c r="E43" s="25"/>
      <c r="F43" s="25"/>
      <c r="G43" s="101"/>
      <c r="H43" s="175" t="e">
        <f t="shared" si="1"/>
        <v>#DIV/0!</v>
      </c>
      <c r="I43" s="101"/>
      <c r="J43" s="101">
        <v>0</v>
      </c>
      <c r="K43" s="101"/>
      <c r="L43" s="101">
        <v>0</v>
      </c>
      <c r="M43" s="25" t="e">
        <f t="shared" si="2"/>
        <v>#DIV/0!</v>
      </c>
      <c r="N43" s="201" t="e">
        <f t="shared" si="3"/>
        <v>#DIV/0!</v>
      </c>
      <c r="O43" s="228"/>
      <c r="P43" s="200"/>
      <c r="Q43" s="199"/>
      <c r="R43" s="214"/>
      <c r="S43" s="200"/>
      <c r="U43" s="16"/>
    </row>
    <row r="44" spans="1:24" s="66" customFormat="1" ht="19.5" hidden="1" customHeight="1">
      <c r="A44" s="18"/>
      <c r="B44" s="183" t="s">
        <v>11</v>
      </c>
      <c r="C44" s="18"/>
      <c r="D44" s="25"/>
      <c r="E44" s="25"/>
      <c r="F44" s="25"/>
      <c r="G44" s="101"/>
      <c r="H44" s="175" t="e">
        <f t="shared" si="1"/>
        <v>#DIV/0!</v>
      </c>
      <c r="I44" s="101"/>
      <c r="J44" s="101">
        <v>0</v>
      </c>
      <c r="K44" s="101"/>
      <c r="L44" s="101">
        <v>0</v>
      </c>
      <c r="M44" s="25" t="e">
        <f t="shared" si="2"/>
        <v>#DIV/0!</v>
      </c>
      <c r="N44" s="201" t="e">
        <f t="shared" si="3"/>
        <v>#DIV/0!</v>
      </c>
      <c r="O44" s="229"/>
      <c r="P44" s="200"/>
      <c r="Q44" s="199"/>
      <c r="R44" s="230"/>
      <c r="S44" s="172"/>
      <c r="U44" s="16"/>
    </row>
    <row r="45" spans="1:24" s="110" customFormat="1" ht="24.95" hidden="1" customHeight="1">
      <c r="A45" s="136"/>
      <c r="B45" s="231" t="s">
        <v>249</v>
      </c>
      <c r="C45" s="136" t="s">
        <v>10</v>
      </c>
      <c r="D45" s="122"/>
      <c r="E45" s="122"/>
      <c r="F45" s="122"/>
      <c r="G45" s="101"/>
      <c r="H45" s="175" t="e">
        <f t="shared" si="1"/>
        <v>#DIV/0!</v>
      </c>
      <c r="I45" s="101"/>
      <c r="J45" s="101">
        <v>0</v>
      </c>
      <c r="K45" s="101"/>
      <c r="L45" s="101">
        <v>0</v>
      </c>
      <c r="M45" s="25" t="e">
        <f t="shared" si="2"/>
        <v>#DIV/0!</v>
      </c>
      <c r="N45" s="201" t="e">
        <f t="shared" si="3"/>
        <v>#DIV/0!</v>
      </c>
      <c r="O45" s="170"/>
      <c r="P45" s="177"/>
      <c r="Q45" s="199"/>
      <c r="R45" s="214"/>
      <c r="S45" s="172"/>
      <c r="U45" s="124"/>
    </row>
    <row r="46" spans="1:24" s="110" customFormat="1" ht="24.95" hidden="1" customHeight="1">
      <c r="A46" s="136"/>
      <c r="B46" s="231" t="s">
        <v>250</v>
      </c>
      <c r="C46" s="136" t="s">
        <v>10</v>
      </c>
      <c r="D46" s="25"/>
      <c r="E46" s="122"/>
      <c r="F46" s="122"/>
      <c r="G46" s="101"/>
      <c r="H46" s="175" t="e">
        <f t="shared" si="1"/>
        <v>#DIV/0!</v>
      </c>
      <c r="I46" s="101"/>
      <c r="J46" s="101">
        <v>0</v>
      </c>
      <c r="K46" s="101"/>
      <c r="L46" s="101">
        <v>0</v>
      </c>
      <c r="M46" s="25" t="e">
        <f t="shared" si="2"/>
        <v>#DIV/0!</v>
      </c>
      <c r="N46" s="201" t="e">
        <f t="shared" si="3"/>
        <v>#DIV/0!</v>
      </c>
      <c r="O46" s="170"/>
      <c r="P46" s="177"/>
      <c r="Q46" s="199"/>
      <c r="R46" s="214"/>
      <c r="S46" s="172"/>
      <c r="U46" s="124"/>
    </row>
    <row r="47" spans="1:24" s="66" customFormat="1" ht="30" hidden="1" customHeight="1">
      <c r="A47" s="18"/>
      <c r="B47" s="189" t="s">
        <v>35</v>
      </c>
      <c r="C47" s="18" t="s">
        <v>10</v>
      </c>
      <c r="D47" s="25"/>
      <c r="E47" s="232"/>
      <c r="F47" s="25"/>
      <c r="G47" s="101"/>
      <c r="H47" s="175" t="e">
        <f t="shared" si="1"/>
        <v>#DIV/0!</v>
      </c>
      <c r="I47" s="101"/>
      <c r="J47" s="101">
        <v>0</v>
      </c>
      <c r="K47" s="101"/>
      <c r="L47" s="101">
        <v>0</v>
      </c>
      <c r="M47" s="25" t="e">
        <f t="shared" si="2"/>
        <v>#DIV/0!</v>
      </c>
      <c r="N47" s="201" t="e">
        <f t="shared" si="3"/>
        <v>#DIV/0!</v>
      </c>
      <c r="O47" s="170"/>
      <c r="P47" s="177"/>
      <c r="Q47" s="199"/>
      <c r="R47" s="230"/>
      <c r="S47" s="172"/>
      <c r="U47" s="16"/>
    </row>
    <row r="48" spans="1:24" s="66" customFormat="1" ht="24.95" hidden="1" customHeight="1">
      <c r="A48" s="18"/>
      <c r="B48" s="189" t="s">
        <v>36</v>
      </c>
      <c r="C48" s="18" t="s">
        <v>10</v>
      </c>
      <c r="D48" s="25"/>
      <c r="E48" s="25"/>
      <c r="F48" s="25"/>
      <c r="G48" s="101"/>
      <c r="H48" s="175" t="e">
        <f t="shared" si="1"/>
        <v>#DIV/0!</v>
      </c>
      <c r="I48" s="101"/>
      <c r="J48" s="101">
        <v>0</v>
      </c>
      <c r="K48" s="101"/>
      <c r="L48" s="101">
        <v>0</v>
      </c>
      <c r="M48" s="25" t="e">
        <f t="shared" si="2"/>
        <v>#DIV/0!</v>
      </c>
      <c r="N48" s="201" t="e">
        <f t="shared" si="3"/>
        <v>#DIV/0!</v>
      </c>
      <c r="O48" s="170"/>
      <c r="P48" s="177"/>
      <c r="Q48" s="199"/>
      <c r="R48" s="214"/>
      <c r="S48" s="172"/>
      <c r="U48" s="16"/>
    </row>
    <row r="49" spans="1:21" s="66" customFormat="1" ht="28.5" customHeight="1">
      <c r="A49" s="18" t="s">
        <v>37</v>
      </c>
      <c r="B49" s="227" t="s">
        <v>38</v>
      </c>
      <c r="C49" s="18" t="s">
        <v>10</v>
      </c>
      <c r="D49" s="25">
        <v>5001.3329999999996</v>
      </c>
      <c r="E49" s="25">
        <v>5152.0860000000002</v>
      </c>
      <c r="F49" s="25">
        <v>2857</v>
      </c>
      <c r="G49" s="101">
        <v>5659.45</v>
      </c>
      <c r="H49" s="175">
        <f t="shared" si="1"/>
        <v>113.15883185542735</v>
      </c>
      <c r="I49" s="101">
        <v>5152.0860000000002</v>
      </c>
      <c r="J49" s="101">
        <v>5842.7340000000004</v>
      </c>
      <c r="K49" s="101"/>
      <c r="L49" s="101">
        <v>5659.45</v>
      </c>
      <c r="M49" s="25">
        <f t="shared" si="2"/>
        <v>100</v>
      </c>
      <c r="N49" s="201">
        <f t="shared" si="3"/>
        <v>109.84773934286035</v>
      </c>
      <c r="O49" s="170"/>
      <c r="P49" s="177"/>
      <c r="Q49" s="199"/>
      <c r="R49" s="230"/>
      <c r="S49" s="172"/>
      <c r="U49" s="16"/>
    </row>
    <row r="50" spans="1:21" s="50" customFormat="1" ht="48.75" customHeight="1">
      <c r="A50" s="45">
        <v>9</v>
      </c>
      <c r="B50" s="197" t="s">
        <v>31</v>
      </c>
      <c r="C50" s="45" t="s">
        <v>10</v>
      </c>
      <c r="D50" s="52">
        <v>1364.607</v>
      </c>
      <c r="E50" s="52">
        <v>1795.893</v>
      </c>
      <c r="F50" s="52">
        <v>1340</v>
      </c>
      <c r="G50" s="159">
        <v>1795.893</v>
      </c>
      <c r="H50" s="181">
        <f t="shared" si="1"/>
        <v>131.60514345888598</v>
      </c>
      <c r="I50" s="159">
        <v>1795.893</v>
      </c>
      <c r="J50" s="159">
        <v>2065.2769499999999</v>
      </c>
      <c r="K50" s="159"/>
      <c r="L50" s="159">
        <v>2065.2769499999999</v>
      </c>
      <c r="M50" s="52">
        <f t="shared" si="2"/>
        <v>115</v>
      </c>
      <c r="N50" s="201">
        <f t="shared" si="3"/>
        <v>100.00000000000001</v>
      </c>
      <c r="O50" s="170"/>
      <c r="P50" s="177"/>
      <c r="Q50" s="199"/>
      <c r="R50" s="214"/>
      <c r="S50" s="172"/>
      <c r="U50" s="166"/>
    </row>
    <row r="51" spans="1:21" s="205" customFormat="1" ht="30" customHeight="1">
      <c r="A51" s="233">
        <v>10</v>
      </c>
      <c r="B51" s="234" t="s">
        <v>450</v>
      </c>
      <c r="C51" s="45" t="s">
        <v>10</v>
      </c>
      <c r="D51" s="133">
        <v>36000</v>
      </c>
      <c r="E51" s="52">
        <v>40000</v>
      </c>
      <c r="F51" s="133">
        <v>18500</v>
      </c>
      <c r="G51" s="159">
        <v>40000</v>
      </c>
      <c r="H51" s="181">
        <f t="shared" si="1"/>
        <v>111.11111111111111</v>
      </c>
      <c r="I51" s="159">
        <v>40000</v>
      </c>
      <c r="J51" s="159">
        <v>46000</v>
      </c>
      <c r="K51" s="159"/>
      <c r="L51" s="159">
        <v>46000</v>
      </c>
      <c r="M51" s="52">
        <f t="shared" si="2"/>
        <v>115</v>
      </c>
      <c r="N51" s="201">
        <f t="shared" si="3"/>
        <v>100</v>
      </c>
      <c r="O51" s="235"/>
      <c r="P51" s="235"/>
      <c r="Q51" s="236"/>
      <c r="R51" s="164"/>
      <c r="S51" s="220"/>
      <c r="U51" s="206"/>
    </row>
    <row r="52" spans="1:21" s="205" customFormat="1" ht="21" customHeight="1">
      <c r="A52" s="237"/>
      <c r="B52" s="238" t="s">
        <v>466</v>
      </c>
      <c r="C52" s="237" t="s">
        <v>10</v>
      </c>
      <c r="D52" s="25">
        <v>28946</v>
      </c>
      <c r="E52" s="25">
        <v>33700</v>
      </c>
      <c r="F52" s="18">
        <f>E52/2</f>
        <v>16850</v>
      </c>
      <c r="G52" s="101">
        <v>33740</v>
      </c>
      <c r="H52" s="175">
        <f t="shared" si="1"/>
        <v>116.56187383403579</v>
      </c>
      <c r="I52" s="101">
        <v>33740</v>
      </c>
      <c r="J52" s="101">
        <v>37000</v>
      </c>
      <c r="K52" s="101"/>
      <c r="L52" s="101">
        <v>37500</v>
      </c>
      <c r="M52" s="25">
        <f t="shared" si="2"/>
        <v>111.14404267931239</v>
      </c>
      <c r="N52" s="201">
        <f t="shared" si="3"/>
        <v>100.11869436201781</v>
      </c>
      <c r="O52" s="164"/>
      <c r="P52" s="177"/>
      <c r="Q52" s="199"/>
      <c r="R52" s="164"/>
      <c r="S52" s="172"/>
      <c r="U52" s="206"/>
    </row>
  </sheetData>
  <mergeCells count="20">
    <mergeCell ref="A1:M1"/>
    <mergeCell ref="A2:M2"/>
    <mergeCell ref="A5:A6"/>
    <mergeCell ref="B5:B6"/>
    <mergeCell ref="C5:C6"/>
    <mergeCell ref="D5:D6"/>
    <mergeCell ref="E5:H5"/>
    <mergeCell ref="L5:L6"/>
    <mergeCell ref="M5:M6"/>
    <mergeCell ref="K5:K6"/>
    <mergeCell ref="A3:M3"/>
    <mergeCell ref="P6:P7"/>
    <mergeCell ref="O6:O7"/>
    <mergeCell ref="I5:I6"/>
    <mergeCell ref="J5:J6"/>
    <mergeCell ref="U5:U6"/>
    <mergeCell ref="R5:R7"/>
    <mergeCell ref="S5:S7"/>
    <mergeCell ref="Q5:Q7"/>
    <mergeCell ref="O5:P5"/>
  </mergeCells>
  <pageMargins left="0.56999999999999995" right="0.15748031496062992" top="0.53" bottom="1.07" header="0.19685039370078741" footer="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6"/>
  <sheetViews>
    <sheetView zoomScaleNormal="100" workbookViewId="0">
      <pane ySplit="7" topLeftCell="A8" activePane="bottomLeft" state="frozen"/>
      <selection pane="bottomLeft" activeCell="B6" sqref="B6:B7"/>
    </sheetView>
  </sheetViews>
  <sheetFormatPr defaultRowHeight="15.75"/>
  <cols>
    <col min="1" max="1" width="4.140625" style="29" customWidth="1"/>
    <col min="2" max="2" width="41.5703125" style="145" customWidth="1"/>
    <col min="3" max="3" width="11" style="145" customWidth="1"/>
    <col min="4" max="4" width="11" style="29" customWidth="1"/>
    <col min="5" max="5" width="12.28515625" style="146" customWidth="1"/>
    <col min="6" max="6" width="11.5703125" style="29" hidden="1" customWidth="1"/>
    <col min="7" max="7" width="11.5703125" style="29" customWidth="1"/>
    <col min="8" max="8" width="11.28515625" style="29" customWidth="1"/>
    <col min="9" max="9" width="11.28515625" style="29" hidden="1" customWidth="1"/>
    <col min="10" max="10" width="12.140625" style="66" customWidth="1"/>
    <col min="11" max="12" width="12.140625" style="66" hidden="1" customWidth="1"/>
    <col min="13" max="13" width="11.42578125" style="29" customWidth="1"/>
    <col min="14" max="14" width="3.85546875" style="29" customWidth="1"/>
    <col min="15" max="18" width="3.85546875" style="29" hidden="1" customWidth="1"/>
    <col min="19" max="19" width="23.42578125" style="30" hidden="1" customWidth="1"/>
    <col min="20" max="21" width="9.140625" style="29"/>
    <col min="22" max="22" width="10.7109375" style="29" bestFit="1" customWidth="1"/>
    <col min="23" max="23" width="13" style="29" bestFit="1" customWidth="1"/>
    <col min="24" max="263" width="9.140625" style="29"/>
    <col min="264" max="264" width="4.140625" style="29" customWidth="1"/>
    <col min="265" max="265" width="42.7109375" style="29" customWidth="1"/>
    <col min="266" max="266" width="11" style="29" customWidth="1"/>
    <col min="267" max="267" width="13.85546875" style="29" customWidth="1"/>
    <col min="268" max="268" width="12.28515625" style="29" customWidth="1"/>
    <col min="269" max="269" width="0" style="29" hidden="1" customWidth="1"/>
    <col min="270" max="270" width="11.5703125" style="29" customWidth="1"/>
    <col min="271" max="271" width="13.5703125" style="29" customWidth="1"/>
    <col min="272" max="272" width="12.7109375" style="29" customWidth="1"/>
    <col min="273" max="273" width="15.5703125" style="29" customWidth="1"/>
    <col min="274" max="274" width="23.140625" style="29" customWidth="1"/>
    <col min="275" max="275" width="16.85546875" style="29" customWidth="1"/>
    <col min="276" max="519" width="9.140625" style="29"/>
    <col min="520" max="520" width="4.140625" style="29" customWidth="1"/>
    <col min="521" max="521" width="42.7109375" style="29" customWidth="1"/>
    <col min="522" max="522" width="11" style="29" customWidth="1"/>
    <col min="523" max="523" width="13.85546875" style="29" customWidth="1"/>
    <col min="524" max="524" width="12.28515625" style="29" customWidth="1"/>
    <col min="525" max="525" width="0" style="29" hidden="1" customWidth="1"/>
    <col min="526" max="526" width="11.5703125" style="29" customWidth="1"/>
    <col min="527" max="527" width="13.5703125" style="29" customWidth="1"/>
    <col min="528" max="528" width="12.7109375" style="29" customWidth="1"/>
    <col min="529" max="529" width="15.5703125" style="29" customWidth="1"/>
    <col min="530" max="530" width="23.140625" style="29" customWidth="1"/>
    <col min="531" max="531" width="16.85546875" style="29" customWidth="1"/>
    <col min="532" max="775" width="9.140625" style="29"/>
    <col min="776" max="776" width="4.140625" style="29" customWidth="1"/>
    <col min="777" max="777" width="42.7109375" style="29" customWidth="1"/>
    <col min="778" max="778" width="11" style="29" customWidth="1"/>
    <col min="779" max="779" width="13.85546875" style="29" customWidth="1"/>
    <col min="780" max="780" width="12.28515625" style="29" customWidth="1"/>
    <col min="781" max="781" width="0" style="29" hidden="1" customWidth="1"/>
    <col min="782" max="782" width="11.5703125" style="29" customWidth="1"/>
    <col min="783" max="783" width="13.5703125" style="29" customWidth="1"/>
    <col min="784" max="784" width="12.7109375" style="29" customWidth="1"/>
    <col min="785" max="785" width="15.5703125" style="29" customWidth="1"/>
    <col min="786" max="786" width="23.140625" style="29" customWidth="1"/>
    <col min="787" max="787" width="16.85546875" style="29" customWidth="1"/>
    <col min="788" max="1031" width="9.140625" style="29"/>
    <col min="1032" max="1032" width="4.140625" style="29" customWidth="1"/>
    <col min="1033" max="1033" width="42.7109375" style="29" customWidth="1"/>
    <col min="1034" max="1034" width="11" style="29" customWidth="1"/>
    <col min="1035" max="1035" width="13.85546875" style="29" customWidth="1"/>
    <col min="1036" max="1036" width="12.28515625" style="29" customWidth="1"/>
    <col min="1037" max="1037" width="0" style="29" hidden="1" customWidth="1"/>
    <col min="1038" max="1038" width="11.5703125" style="29" customWidth="1"/>
    <col min="1039" max="1039" width="13.5703125" style="29" customWidth="1"/>
    <col min="1040" max="1040" width="12.7109375" style="29" customWidth="1"/>
    <col min="1041" max="1041" width="15.5703125" style="29" customWidth="1"/>
    <col min="1042" max="1042" width="23.140625" style="29" customWidth="1"/>
    <col min="1043" max="1043" width="16.85546875" style="29" customWidth="1"/>
    <col min="1044" max="1287" width="9.140625" style="29"/>
    <col min="1288" max="1288" width="4.140625" style="29" customWidth="1"/>
    <col min="1289" max="1289" width="42.7109375" style="29" customWidth="1"/>
    <col min="1290" max="1290" width="11" style="29" customWidth="1"/>
    <col min="1291" max="1291" width="13.85546875" style="29" customWidth="1"/>
    <col min="1292" max="1292" width="12.28515625" style="29" customWidth="1"/>
    <col min="1293" max="1293" width="0" style="29" hidden="1" customWidth="1"/>
    <col min="1294" max="1294" width="11.5703125" style="29" customWidth="1"/>
    <col min="1295" max="1295" width="13.5703125" style="29" customWidth="1"/>
    <col min="1296" max="1296" width="12.7109375" style="29" customWidth="1"/>
    <col min="1297" max="1297" width="15.5703125" style="29" customWidth="1"/>
    <col min="1298" max="1298" width="23.140625" style="29" customWidth="1"/>
    <col min="1299" max="1299" width="16.85546875" style="29" customWidth="1"/>
    <col min="1300" max="1543" width="9.140625" style="29"/>
    <col min="1544" max="1544" width="4.140625" style="29" customWidth="1"/>
    <col min="1545" max="1545" width="42.7109375" style="29" customWidth="1"/>
    <col min="1546" max="1546" width="11" style="29" customWidth="1"/>
    <col min="1547" max="1547" width="13.85546875" style="29" customWidth="1"/>
    <col min="1548" max="1548" width="12.28515625" style="29" customWidth="1"/>
    <col min="1549" max="1549" width="0" style="29" hidden="1" customWidth="1"/>
    <col min="1550" max="1550" width="11.5703125" style="29" customWidth="1"/>
    <col min="1551" max="1551" width="13.5703125" style="29" customWidth="1"/>
    <col min="1552" max="1552" width="12.7109375" style="29" customWidth="1"/>
    <col min="1553" max="1553" width="15.5703125" style="29" customWidth="1"/>
    <col min="1554" max="1554" width="23.140625" style="29" customWidth="1"/>
    <col min="1555" max="1555" width="16.85546875" style="29" customWidth="1"/>
    <col min="1556" max="1799" width="9.140625" style="29"/>
    <col min="1800" max="1800" width="4.140625" style="29" customWidth="1"/>
    <col min="1801" max="1801" width="42.7109375" style="29" customWidth="1"/>
    <col min="1802" max="1802" width="11" style="29" customWidth="1"/>
    <col min="1803" max="1803" width="13.85546875" style="29" customWidth="1"/>
    <col min="1804" max="1804" width="12.28515625" style="29" customWidth="1"/>
    <col min="1805" max="1805" width="0" style="29" hidden="1" customWidth="1"/>
    <col min="1806" max="1806" width="11.5703125" style="29" customWidth="1"/>
    <col min="1807" max="1807" width="13.5703125" style="29" customWidth="1"/>
    <col min="1808" max="1808" width="12.7109375" style="29" customWidth="1"/>
    <col min="1809" max="1809" width="15.5703125" style="29" customWidth="1"/>
    <col min="1810" max="1810" width="23.140625" style="29" customWidth="1"/>
    <col min="1811" max="1811" width="16.85546875" style="29" customWidth="1"/>
    <col min="1812" max="2055" width="9.140625" style="29"/>
    <col min="2056" max="2056" width="4.140625" style="29" customWidth="1"/>
    <col min="2057" max="2057" width="42.7109375" style="29" customWidth="1"/>
    <col min="2058" max="2058" width="11" style="29" customWidth="1"/>
    <col min="2059" max="2059" width="13.85546875" style="29" customWidth="1"/>
    <col min="2060" max="2060" width="12.28515625" style="29" customWidth="1"/>
    <col min="2061" max="2061" width="0" style="29" hidden="1" customWidth="1"/>
    <col min="2062" max="2062" width="11.5703125" style="29" customWidth="1"/>
    <col min="2063" max="2063" width="13.5703125" style="29" customWidth="1"/>
    <col min="2064" max="2064" width="12.7109375" style="29" customWidth="1"/>
    <col min="2065" max="2065" width="15.5703125" style="29" customWidth="1"/>
    <col min="2066" max="2066" width="23.140625" style="29" customWidth="1"/>
    <col min="2067" max="2067" width="16.85546875" style="29" customWidth="1"/>
    <col min="2068" max="2311" width="9.140625" style="29"/>
    <col min="2312" max="2312" width="4.140625" style="29" customWidth="1"/>
    <col min="2313" max="2313" width="42.7109375" style="29" customWidth="1"/>
    <col min="2314" max="2314" width="11" style="29" customWidth="1"/>
    <col min="2315" max="2315" width="13.85546875" style="29" customWidth="1"/>
    <col min="2316" max="2316" width="12.28515625" style="29" customWidth="1"/>
    <col min="2317" max="2317" width="0" style="29" hidden="1" customWidth="1"/>
    <col min="2318" max="2318" width="11.5703125" style="29" customWidth="1"/>
    <col min="2319" max="2319" width="13.5703125" style="29" customWidth="1"/>
    <col min="2320" max="2320" width="12.7109375" style="29" customWidth="1"/>
    <col min="2321" max="2321" width="15.5703125" style="29" customWidth="1"/>
    <col min="2322" max="2322" width="23.140625" style="29" customWidth="1"/>
    <col min="2323" max="2323" width="16.85546875" style="29" customWidth="1"/>
    <col min="2324" max="2567" width="9.140625" style="29"/>
    <col min="2568" max="2568" width="4.140625" style="29" customWidth="1"/>
    <col min="2569" max="2569" width="42.7109375" style="29" customWidth="1"/>
    <col min="2570" max="2570" width="11" style="29" customWidth="1"/>
    <col min="2571" max="2571" width="13.85546875" style="29" customWidth="1"/>
    <col min="2572" max="2572" width="12.28515625" style="29" customWidth="1"/>
    <col min="2573" max="2573" width="0" style="29" hidden="1" customWidth="1"/>
    <col min="2574" max="2574" width="11.5703125" style="29" customWidth="1"/>
    <col min="2575" max="2575" width="13.5703125" style="29" customWidth="1"/>
    <col min="2576" max="2576" width="12.7109375" style="29" customWidth="1"/>
    <col min="2577" max="2577" width="15.5703125" style="29" customWidth="1"/>
    <col min="2578" max="2578" width="23.140625" style="29" customWidth="1"/>
    <col min="2579" max="2579" width="16.85546875" style="29" customWidth="1"/>
    <col min="2580" max="2823" width="9.140625" style="29"/>
    <col min="2824" max="2824" width="4.140625" style="29" customWidth="1"/>
    <col min="2825" max="2825" width="42.7109375" style="29" customWidth="1"/>
    <col min="2826" max="2826" width="11" style="29" customWidth="1"/>
    <col min="2827" max="2827" width="13.85546875" style="29" customWidth="1"/>
    <col min="2828" max="2828" width="12.28515625" style="29" customWidth="1"/>
    <col min="2829" max="2829" width="0" style="29" hidden="1" customWidth="1"/>
    <col min="2830" max="2830" width="11.5703125" style="29" customWidth="1"/>
    <col min="2831" max="2831" width="13.5703125" style="29" customWidth="1"/>
    <col min="2832" max="2832" width="12.7109375" style="29" customWidth="1"/>
    <col min="2833" max="2833" width="15.5703125" style="29" customWidth="1"/>
    <col min="2834" max="2834" width="23.140625" style="29" customWidth="1"/>
    <col min="2835" max="2835" width="16.85546875" style="29" customWidth="1"/>
    <col min="2836" max="3079" width="9.140625" style="29"/>
    <col min="3080" max="3080" width="4.140625" style="29" customWidth="1"/>
    <col min="3081" max="3081" width="42.7109375" style="29" customWidth="1"/>
    <col min="3082" max="3082" width="11" style="29" customWidth="1"/>
    <col min="3083" max="3083" width="13.85546875" style="29" customWidth="1"/>
    <col min="3084" max="3084" width="12.28515625" style="29" customWidth="1"/>
    <col min="3085" max="3085" width="0" style="29" hidden="1" customWidth="1"/>
    <col min="3086" max="3086" width="11.5703125" style="29" customWidth="1"/>
    <col min="3087" max="3087" width="13.5703125" style="29" customWidth="1"/>
    <col min="3088" max="3088" width="12.7109375" style="29" customWidth="1"/>
    <col min="3089" max="3089" width="15.5703125" style="29" customWidth="1"/>
    <col min="3090" max="3090" width="23.140625" style="29" customWidth="1"/>
    <col min="3091" max="3091" width="16.85546875" style="29" customWidth="1"/>
    <col min="3092" max="3335" width="9.140625" style="29"/>
    <col min="3336" max="3336" width="4.140625" style="29" customWidth="1"/>
    <col min="3337" max="3337" width="42.7109375" style="29" customWidth="1"/>
    <col min="3338" max="3338" width="11" style="29" customWidth="1"/>
    <col min="3339" max="3339" width="13.85546875" style="29" customWidth="1"/>
    <col min="3340" max="3340" width="12.28515625" style="29" customWidth="1"/>
    <col min="3341" max="3341" width="0" style="29" hidden="1" customWidth="1"/>
    <col min="3342" max="3342" width="11.5703125" style="29" customWidth="1"/>
    <col min="3343" max="3343" width="13.5703125" style="29" customWidth="1"/>
    <col min="3344" max="3344" width="12.7109375" style="29" customWidth="1"/>
    <col min="3345" max="3345" width="15.5703125" style="29" customWidth="1"/>
    <col min="3346" max="3346" width="23.140625" style="29" customWidth="1"/>
    <col min="3347" max="3347" width="16.85546875" style="29" customWidth="1"/>
    <col min="3348" max="3591" width="9.140625" style="29"/>
    <col min="3592" max="3592" width="4.140625" style="29" customWidth="1"/>
    <col min="3593" max="3593" width="42.7109375" style="29" customWidth="1"/>
    <col min="3594" max="3594" width="11" style="29" customWidth="1"/>
    <col min="3595" max="3595" width="13.85546875" style="29" customWidth="1"/>
    <col min="3596" max="3596" width="12.28515625" style="29" customWidth="1"/>
    <col min="3597" max="3597" width="0" style="29" hidden="1" customWidth="1"/>
    <col min="3598" max="3598" width="11.5703125" style="29" customWidth="1"/>
    <col min="3599" max="3599" width="13.5703125" style="29" customWidth="1"/>
    <col min="3600" max="3600" width="12.7109375" style="29" customWidth="1"/>
    <col min="3601" max="3601" width="15.5703125" style="29" customWidth="1"/>
    <col min="3602" max="3602" width="23.140625" style="29" customWidth="1"/>
    <col min="3603" max="3603" width="16.85546875" style="29" customWidth="1"/>
    <col min="3604" max="3847" width="9.140625" style="29"/>
    <col min="3848" max="3848" width="4.140625" style="29" customWidth="1"/>
    <col min="3849" max="3849" width="42.7109375" style="29" customWidth="1"/>
    <col min="3850" max="3850" width="11" style="29" customWidth="1"/>
    <col min="3851" max="3851" width="13.85546875" style="29" customWidth="1"/>
    <col min="3852" max="3852" width="12.28515625" style="29" customWidth="1"/>
    <col min="3853" max="3853" width="0" style="29" hidden="1" customWidth="1"/>
    <col min="3854" max="3854" width="11.5703125" style="29" customWidth="1"/>
    <col min="3855" max="3855" width="13.5703125" style="29" customWidth="1"/>
    <col min="3856" max="3856" width="12.7109375" style="29" customWidth="1"/>
    <col min="3857" max="3857" width="15.5703125" style="29" customWidth="1"/>
    <col min="3858" max="3858" width="23.140625" style="29" customWidth="1"/>
    <col min="3859" max="3859" width="16.85546875" style="29" customWidth="1"/>
    <col min="3860" max="4103" width="9.140625" style="29"/>
    <col min="4104" max="4104" width="4.140625" style="29" customWidth="1"/>
    <col min="4105" max="4105" width="42.7109375" style="29" customWidth="1"/>
    <col min="4106" max="4106" width="11" style="29" customWidth="1"/>
    <col min="4107" max="4107" width="13.85546875" style="29" customWidth="1"/>
    <col min="4108" max="4108" width="12.28515625" style="29" customWidth="1"/>
    <col min="4109" max="4109" width="0" style="29" hidden="1" customWidth="1"/>
    <col min="4110" max="4110" width="11.5703125" style="29" customWidth="1"/>
    <col min="4111" max="4111" width="13.5703125" style="29" customWidth="1"/>
    <col min="4112" max="4112" width="12.7109375" style="29" customWidth="1"/>
    <col min="4113" max="4113" width="15.5703125" style="29" customWidth="1"/>
    <col min="4114" max="4114" width="23.140625" style="29" customWidth="1"/>
    <col min="4115" max="4115" width="16.85546875" style="29" customWidth="1"/>
    <col min="4116" max="4359" width="9.140625" style="29"/>
    <col min="4360" max="4360" width="4.140625" style="29" customWidth="1"/>
    <col min="4361" max="4361" width="42.7109375" style="29" customWidth="1"/>
    <col min="4362" max="4362" width="11" style="29" customWidth="1"/>
    <col min="4363" max="4363" width="13.85546875" style="29" customWidth="1"/>
    <col min="4364" max="4364" width="12.28515625" style="29" customWidth="1"/>
    <col min="4365" max="4365" width="0" style="29" hidden="1" customWidth="1"/>
    <col min="4366" max="4366" width="11.5703125" style="29" customWidth="1"/>
    <col min="4367" max="4367" width="13.5703125" style="29" customWidth="1"/>
    <col min="4368" max="4368" width="12.7109375" style="29" customWidth="1"/>
    <col min="4369" max="4369" width="15.5703125" style="29" customWidth="1"/>
    <col min="4370" max="4370" width="23.140625" style="29" customWidth="1"/>
    <col min="4371" max="4371" width="16.85546875" style="29" customWidth="1"/>
    <col min="4372" max="4615" width="9.140625" style="29"/>
    <col min="4616" max="4616" width="4.140625" style="29" customWidth="1"/>
    <col min="4617" max="4617" width="42.7109375" style="29" customWidth="1"/>
    <col min="4618" max="4618" width="11" style="29" customWidth="1"/>
    <col min="4619" max="4619" width="13.85546875" style="29" customWidth="1"/>
    <col min="4620" max="4620" width="12.28515625" style="29" customWidth="1"/>
    <col min="4621" max="4621" width="0" style="29" hidden="1" customWidth="1"/>
    <col min="4622" max="4622" width="11.5703125" style="29" customWidth="1"/>
    <col min="4623" max="4623" width="13.5703125" style="29" customWidth="1"/>
    <col min="4624" max="4624" width="12.7109375" style="29" customWidth="1"/>
    <col min="4625" max="4625" width="15.5703125" style="29" customWidth="1"/>
    <col min="4626" max="4626" width="23.140625" style="29" customWidth="1"/>
    <col min="4627" max="4627" width="16.85546875" style="29" customWidth="1"/>
    <col min="4628" max="4871" width="9.140625" style="29"/>
    <col min="4872" max="4872" width="4.140625" style="29" customWidth="1"/>
    <col min="4873" max="4873" width="42.7109375" style="29" customWidth="1"/>
    <col min="4874" max="4874" width="11" style="29" customWidth="1"/>
    <col min="4875" max="4875" width="13.85546875" style="29" customWidth="1"/>
    <col min="4876" max="4876" width="12.28515625" style="29" customWidth="1"/>
    <col min="4877" max="4877" width="0" style="29" hidden="1" customWidth="1"/>
    <col min="4878" max="4878" width="11.5703125" style="29" customWidth="1"/>
    <col min="4879" max="4879" width="13.5703125" style="29" customWidth="1"/>
    <col min="4880" max="4880" width="12.7109375" style="29" customWidth="1"/>
    <col min="4881" max="4881" width="15.5703125" style="29" customWidth="1"/>
    <col min="4882" max="4882" width="23.140625" style="29" customWidth="1"/>
    <col min="4883" max="4883" width="16.85546875" style="29" customWidth="1"/>
    <col min="4884" max="5127" width="9.140625" style="29"/>
    <col min="5128" max="5128" width="4.140625" style="29" customWidth="1"/>
    <col min="5129" max="5129" width="42.7109375" style="29" customWidth="1"/>
    <col min="5130" max="5130" width="11" style="29" customWidth="1"/>
    <col min="5131" max="5131" width="13.85546875" style="29" customWidth="1"/>
    <col min="5132" max="5132" width="12.28515625" style="29" customWidth="1"/>
    <col min="5133" max="5133" width="0" style="29" hidden="1" customWidth="1"/>
    <col min="5134" max="5134" width="11.5703125" style="29" customWidth="1"/>
    <col min="5135" max="5135" width="13.5703125" style="29" customWidth="1"/>
    <col min="5136" max="5136" width="12.7109375" style="29" customWidth="1"/>
    <col min="5137" max="5137" width="15.5703125" style="29" customWidth="1"/>
    <col min="5138" max="5138" width="23.140625" style="29" customWidth="1"/>
    <col min="5139" max="5139" width="16.85546875" style="29" customWidth="1"/>
    <col min="5140" max="5383" width="9.140625" style="29"/>
    <col min="5384" max="5384" width="4.140625" style="29" customWidth="1"/>
    <col min="5385" max="5385" width="42.7109375" style="29" customWidth="1"/>
    <col min="5386" max="5386" width="11" style="29" customWidth="1"/>
    <col min="5387" max="5387" width="13.85546875" style="29" customWidth="1"/>
    <col min="5388" max="5388" width="12.28515625" style="29" customWidth="1"/>
    <col min="5389" max="5389" width="0" style="29" hidden="1" customWidth="1"/>
    <col min="5390" max="5390" width="11.5703125" style="29" customWidth="1"/>
    <col min="5391" max="5391" width="13.5703125" style="29" customWidth="1"/>
    <col min="5392" max="5392" width="12.7109375" style="29" customWidth="1"/>
    <col min="5393" max="5393" width="15.5703125" style="29" customWidth="1"/>
    <col min="5394" max="5394" width="23.140625" style="29" customWidth="1"/>
    <col min="5395" max="5395" width="16.85546875" style="29" customWidth="1"/>
    <col min="5396" max="5639" width="9.140625" style="29"/>
    <col min="5640" max="5640" width="4.140625" style="29" customWidth="1"/>
    <col min="5641" max="5641" width="42.7109375" style="29" customWidth="1"/>
    <col min="5642" max="5642" width="11" style="29" customWidth="1"/>
    <col min="5643" max="5643" width="13.85546875" style="29" customWidth="1"/>
    <col min="5644" max="5644" width="12.28515625" style="29" customWidth="1"/>
    <col min="5645" max="5645" width="0" style="29" hidden="1" customWidth="1"/>
    <col min="5646" max="5646" width="11.5703125" style="29" customWidth="1"/>
    <col min="5647" max="5647" width="13.5703125" style="29" customWidth="1"/>
    <col min="5648" max="5648" width="12.7109375" style="29" customWidth="1"/>
    <col min="5649" max="5649" width="15.5703125" style="29" customWidth="1"/>
    <col min="5650" max="5650" width="23.140625" style="29" customWidth="1"/>
    <col min="5651" max="5651" width="16.85546875" style="29" customWidth="1"/>
    <col min="5652" max="5895" width="9.140625" style="29"/>
    <col min="5896" max="5896" width="4.140625" style="29" customWidth="1"/>
    <col min="5897" max="5897" width="42.7109375" style="29" customWidth="1"/>
    <col min="5898" max="5898" width="11" style="29" customWidth="1"/>
    <col min="5899" max="5899" width="13.85546875" style="29" customWidth="1"/>
    <col min="5900" max="5900" width="12.28515625" style="29" customWidth="1"/>
    <col min="5901" max="5901" width="0" style="29" hidden="1" customWidth="1"/>
    <col min="5902" max="5902" width="11.5703125" style="29" customWidth="1"/>
    <col min="5903" max="5903" width="13.5703125" style="29" customWidth="1"/>
    <col min="5904" max="5904" width="12.7109375" style="29" customWidth="1"/>
    <col min="5905" max="5905" width="15.5703125" style="29" customWidth="1"/>
    <col min="5906" max="5906" width="23.140625" style="29" customWidth="1"/>
    <col min="5907" max="5907" width="16.85546875" style="29" customWidth="1"/>
    <col min="5908" max="6151" width="9.140625" style="29"/>
    <col min="6152" max="6152" width="4.140625" style="29" customWidth="1"/>
    <col min="6153" max="6153" width="42.7109375" style="29" customWidth="1"/>
    <col min="6154" max="6154" width="11" style="29" customWidth="1"/>
    <col min="6155" max="6155" width="13.85546875" style="29" customWidth="1"/>
    <col min="6156" max="6156" width="12.28515625" style="29" customWidth="1"/>
    <col min="6157" max="6157" width="0" style="29" hidden="1" customWidth="1"/>
    <col min="6158" max="6158" width="11.5703125" style="29" customWidth="1"/>
    <col min="6159" max="6159" width="13.5703125" style="29" customWidth="1"/>
    <col min="6160" max="6160" width="12.7109375" style="29" customWidth="1"/>
    <col min="6161" max="6161" width="15.5703125" style="29" customWidth="1"/>
    <col min="6162" max="6162" width="23.140625" style="29" customWidth="1"/>
    <col min="6163" max="6163" width="16.85546875" style="29" customWidth="1"/>
    <col min="6164" max="6407" width="9.140625" style="29"/>
    <col min="6408" max="6408" width="4.140625" style="29" customWidth="1"/>
    <col min="6409" max="6409" width="42.7109375" style="29" customWidth="1"/>
    <col min="6410" max="6410" width="11" style="29" customWidth="1"/>
    <col min="6411" max="6411" width="13.85546875" style="29" customWidth="1"/>
    <col min="6412" max="6412" width="12.28515625" style="29" customWidth="1"/>
    <col min="6413" max="6413" width="0" style="29" hidden="1" customWidth="1"/>
    <col min="6414" max="6414" width="11.5703125" style="29" customWidth="1"/>
    <col min="6415" max="6415" width="13.5703125" style="29" customWidth="1"/>
    <col min="6416" max="6416" width="12.7109375" style="29" customWidth="1"/>
    <col min="6417" max="6417" width="15.5703125" style="29" customWidth="1"/>
    <col min="6418" max="6418" width="23.140625" style="29" customWidth="1"/>
    <col min="6419" max="6419" width="16.85546875" style="29" customWidth="1"/>
    <col min="6420" max="6663" width="9.140625" style="29"/>
    <col min="6664" max="6664" width="4.140625" style="29" customWidth="1"/>
    <col min="6665" max="6665" width="42.7109375" style="29" customWidth="1"/>
    <col min="6666" max="6666" width="11" style="29" customWidth="1"/>
    <col min="6667" max="6667" width="13.85546875" style="29" customWidth="1"/>
    <col min="6668" max="6668" width="12.28515625" style="29" customWidth="1"/>
    <col min="6669" max="6669" width="0" style="29" hidden="1" customWidth="1"/>
    <col min="6670" max="6670" width="11.5703125" style="29" customWidth="1"/>
    <col min="6671" max="6671" width="13.5703125" style="29" customWidth="1"/>
    <col min="6672" max="6672" width="12.7109375" style="29" customWidth="1"/>
    <col min="6673" max="6673" width="15.5703125" style="29" customWidth="1"/>
    <col min="6674" max="6674" width="23.140625" style="29" customWidth="1"/>
    <col min="6675" max="6675" width="16.85546875" style="29" customWidth="1"/>
    <col min="6676" max="6919" width="9.140625" style="29"/>
    <col min="6920" max="6920" width="4.140625" style="29" customWidth="1"/>
    <col min="6921" max="6921" width="42.7109375" style="29" customWidth="1"/>
    <col min="6922" max="6922" width="11" style="29" customWidth="1"/>
    <col min="6923" max="6923" width="13.85546875" style="29" customWidth="1"/>
    <col min="6924" max="6924" width="12.28515625" style="29" customWidth="1"/>
    <col min="6925" max="6925" width="0" style="29" hidden="1" customWidth="1"/>
    <col min="6926" max="6926" width="11.5703125" style="29" customWidth="1"/>
    <col min="6927" max="6927" width="13.5703125" style="29" customWidth="1"/>
    <col min="6928" max="6928" width="12.7109375" style="29" customWidth="1"/>
    <col min="6929" max="6929" width="15.5703125" style="29" customWidth="1"/>
    <col min="6930" max="6930" width="23.140625" style="29" customWidth="1"/>
    <col min="6931" max="6931" width="16.85546875" style="29" customWidth="1"/>
    <col min="6932" max="7175" width="9.140625" style="29"/>
    <col min="7176" max="7176" width="4.140625" style="29" customWidth="1"/>
    <col min="7177" max="7177" width="42.7109375" style="29" customWidth="1"/>
    <col min="7178" max="7178" width="11" style="29" customWidth="1"/>
    <col min="7179" max="7179" width="13.85546875" style="29" customWidth="1"/>
    <col min="7180" max="7180" width="12.28515625" style="29" customWidth="1"/>
    <col min="7181" max="7181" width="0" style="29" hidden="1" customWidth="1"/>
    <col min="7182" max="7182" width="11.5703125" style="29" customWidth="1"/>
    <col min="7183" max="7183" width="13.5703125" style="29" customWidth="1"/>
    <col min="7184" max="7184" width="12.7109375" style="29" customWidth="1"/>
    <col min="7185" max="7185" width="15.5703125" style="29" customWidth="1"/>
    <col min="7186" max="7186" width="23.140625" style="29" customWidth="1"/>
    <col min="7187" max="7187" width="16.85546875" style="29" customWidth="1"/>
    <col min="7188" max="7431" width="9.140625" style="29"/>
    <col min="7432" max="7432" width="4.140625" style="29" customWidth="1"/>
    <col min="7433" max="7433" width="42.7109375" style="29" customWidth="1"/>
    <col min="7434" max="7434" width="11" style="29" customWidth="1"/>
    <col min="7435" max="7435" width="13.85546875" style="29" customWidth="1"/>
    <col min="7436" max="7436" width="12.28515625" style="29" customWidth="1"/>
    <col min="7437" max="7437" width="0" style="29" hidden="1" customWidth="1"/>
    <col min="7438" max="7438" width="11.5703125" style="29" customWidth="1"/>
    <col min="7439" max="7439" width="13.5703125" style="29" customWidth="1"/>
    <col min="7440" max="7440" width="12.7109375" style="29" customWidth="1"/>
    <col min="7441" max="7441" width="15.5703125" style="29" customWidth="1"/>
    <col min="7442" max="7442" width="23.140625" style="29" customWidth="1"/>
    <col min="7443" max="7443" width="16.85546875" style="29" customWidth="1"/>
    <col min="7444" max="7687" width="9.140625" style="29"/>
    <col min="7688" max="7688" width="4.140625" style="29" customWidth="1"/>
    <col min="7689" max="7689" width="42.7109375" style="29" customWidth="1"/>
    <col min="7690" max="7690" width="11" style="29" customWidth="1"/>
    <col min="7691" max="7691" width="13.85546875" style="29" customWidth="1"/>
    <col min="7692" max="7692" width="12.28515625" style="29" customWidth="1"/>
    <col min="7693" max="7693" width="0" style="29" hidden="1" customWidth="1"/>
    <col min="7694" max="7694" width="11.5703125" style="29" customWidth="1"/>
    <col min="7695" max="7695" width="13.5703125" style="29" customWidth="1"/>
    <col min="7696" max="7696" width="12.7109375" style="29" customWidth="1"/>
    <col min="7697" max="7697" width="15.5703125" style="29" customWidth="1"/>
    <col min="7698" max="7698" width="23.140625" style="29" customWidth="1"/>
    <col min="7699" max="7699" width="16.85546875" style="29" customWidth="1"/>
    <col min="7700" max="7943" width="9.140625" style="29"/>
    <col min="7944" max="7944" width="4.140625" style="29" customWidth="1"/>
    <col min="7945" max="7945" width="42.7109375" style="29" customWidth="1"/>
    <col min="7946" max="7946" width="11" style="29" customWidth="1"/>
    <col min="7947" max="7947" width="13.85546875" style="29" customWidth="1"/>
    <col min="7948" max="7948" width="12.28515625" style="29" customWidth="1"/>
    <col min="7949" max="7949" width="0" style="29" hidden="1" customWidth="1"/>
    <col min="7950" max="7950" width="11.5703125" style="29" customWidth="1"/>
    <col min="7951" max="7951" width="13.5703125" style="29" customWidth="1"/>
    <col min="7952" max="7952" width="12.7109375" style="29" customWidth="1"/>
    <col min="7953" max="7953" width="15.5703125" style="29" customWidth="1"/>
    <col min="7954" max="7954" width="23.140625" style="29" customWidth="1"/>
    <col min="7955" max="7955" width="16.85546875" style="29" customWidth="1"/>
    <col min="7956" max="8199" width="9.140625" style="29"/>
    <col min="8200" max="8200" width="4.140625" style="29" customWidth="1"/>
    <col min="8201" max="8201" width="42.7109375" style="29" customWidth="1"/>
    <col min="8202" max="8202" width="11" style="29" customWidth="1"/>
    <col min="8203" max="8203" width="13.85546875" style="29" customWidth="1"/>
    <col min="8204" max="8204" width="12.28515625" style="29" customWidth="1"/>
    <col min="8205" max="8205" width="0" style="29" hidden="1" customWidth="1"/>
    <col min="8206" max="8206" width="11.5703125" style="29" customWidth="1"/>
    <col min="8207" max="8207" width="13.5703125" style="29" customWidth="1"/>
    <col min="8208" max="8208" width="12.7109375" style="29" customWidth="1"/>
    <col min="8209" max="8209" width="15.5703125" style="29" customWidth="1"/>
    <col min="8210" max="8210" width="23.140625" style="29" customWidth="1"/>
    <col min="8211" max="8211" width="16.85546875" style="29" customWidth="1"/>
    <col min="8212" max="8455" width="9.140625" style="29"/>
    <col min="8456" max="8456" width="4.140625" style="29" customWidth="1"/>
    <col min="8457" max="8457" width="42.7109375" style="29" customWidth="1"/>
    <col min="8458" max="8458" width="11" style="29" customWidth="1"/>
    <col min="8459" max="8459" width="13.85546875" style="29" customWidth="1"/>
    <col min="8460" max="8460" width="12.28515625" style="29" customWidth="1"/>
    <col min="8461" max="8461" width="0" style="29" hidden="1" customWidth="1"/>
    <col min="8462" max="8462" width="11.5703125" style="29" customWidth="1"/>
    <col min="8463" max="8463" width="13.5703125" style="29" customWidth="1"/>
    <col min="8464" max="8464" width="12.7109375" style="29" customWidth="1"/>
    <col min="8465" max="8465" width="15.5703125" style="29" customWidth="1"/>
    <col min="8466" max="8466" width="23.140625" style="29" customWidth="1"/>
    <col min="8467" max="8467" width="16.85546875" style="29" customWidth="1"/>
    <col min="8468" max="8711" width="9.140625" style="29"/>
    <col min="8712" max="8712" width="4.140625" style="29" customWidth="1"/>
    <col min="8713" max="8713" width="42.7109375" style="29" customWidth="1"/>
    <col min="8714" max="8714" width="11" style="29" customWidth="1"/>
    <col min="8715" max="8715" width="13.85546875" style="29" customWidth="1"/>
    <col min="8716" max="8716" width="12.28515625" style="29" customWidth="1"/>
    <col min="8717" max="8717" width="0" style="29" hidden="1" customWidth="1"/>
    <col min="8718" max="8718" width="11.5703125" style="29" customWidth="1"/>
    <col min="8719" max="8719" width="13.5703125" style="29" customWidth="1"/>
    <col min="8720" max="8720" width="12.7109375" style="29" customWidth="1"/>
    <col min="8721" max="8721" width="15.5703125" style="29" customWidth="1"/>
    <col min="8722" max="8722" width="23.140625" style="29" customWidth="1"/>
    <col min="8723" max="8723" width="16.85546875" style="29" customWidth="1"/>
    <col min="8724" max="8967" width="9.140625" style="29"/>
    <col min="8968" max="8968" width="4.140625" style="29" customWidth="1"/>
    <col min="8969" max="8969" width="42.7109375" style="29" customWidth="1"/>
    <col min="8970" max="8970" width="11" style="29" customWidth="1"/>
    <col min="8971" max="8971" width="13.85546875" style="29" customWidth="1"/>
    <col min="8972" max="8972" width="12.28515625" style="29" customWidth="1"/>
    <col min="8973" max="8973" width="0" style="29" hidden="1" customWidth="1"/>
    <col min="8974" max="8974" width="11.5703125" style="29" customWidth="1"/>
    <col min="8975" max="8975" width="13.5703125" style="29" customWidth="1"/>
    <col min="8976" max="8976" width="12.7109375" style="29" customWidth="1"/>
    <col min="8977" max="8977" width="15.5703125" style="29" customWidth="1"/>
    <col min="8978" max="8978" width="23.140625" style="29" customWidth="1"/>
    <col min="8979" max="8979" width="16.85546875" style="29" customWidth="1"/>
    <col min="8980" max="9223" width="9.140625" style="29"/>
    <col min="9224" max="9224" width="4.140625" style="29" customWidth="1"/>
    <col min="9225" max="9225" width="42.7109375" style="29" customWidth="1"/>
    <col min="9226" max="9226" width="11" style="29" customWidth="1"/>
    <col min="9227" max="9227" width="13.85546875" style="29" customWidth="1"/>
    <col min="9228" max="9228" width="12.28515625" style="29" customWidth="1"/>
    <col min="9229" max="9229" width="0" style="29" hidden="1" customWidth="1"/>
    <col min="9230" max="9230" width="11.5703125" style="29" customWidth="1"/>
    <col min="9231" max="9231" width="13.5703125" style="29" customWidth="1"/>
    <col min="9232" max="9232" width="12.7109375" style="29" customWidth="1"/>
    <col min="9233" max="9233" width="15.5703125" style="29" customWidth="1"/>
    <col min="9234" max="9234" width="23.140625" style="29" customWidth="1"/>
    <col min="9235" max="9235" width="16.85546875" style="29" customWidth="1"/>
    <col min="9236" max="9479" width="9.140625" style="29"/>
    <col min="9480" max="9480" width="4.140625" style="29" customWidth="1"/>
    <col min="9481" max="9481" width="42.7109375" style="29" customWidth="1"/>
    <col min="9482" max="9482" width="11" style="29" customWidth="1"/>
    <col min="9483" max="9483" width="13.85546875" style="29" customWidth="1"/>
    <col min="9484" max="9484" width="12.28515625" style="29" customWidth="1"/>
    <col min="9485" max="9485" width="0" style="29" hidden="1" customWidth="1"/>
    <col min="9486" max="9486" width="11.5703125" style="29" customWidth="1"/>
    <col min="9487" max="9487" width="13.5703125" style="29" customWidth="1"/>
    <col min="9488" max="9488" width="12.7109375" style="29" customWidth="1"/>
    <col min="9489" max="9489" width="15.5703125" style="29" customWidth="1"/>
    <col min="9490" max="9490" width="23.140625" style="29" customWidth="1"/>
    <col min="9491" max="9491" width="16.85546875" style="29" customWidth="1"/>
    <col min="9492" max="9735" width="9.140625" style="29"/>
    <col min="9736" max="9736" width="4.140625" style="29" customWidth="1"/>
    <col min="9737" max="9737" width="42.7109375" style="29" customWidth="1"/>
    <col min="9738" max="9738" width="11" style="29" customWidth="1"/>
    <col min="9739" max="9739" width="13.85546875" style="29" customWidth="1"/>
    <col min="9740" max="9740" width="12.28515625" style="29" customWidth="1"/>
    <col min="9741" max="9741" width="0" style="29" hidden="1" customWidth="1"/>
    <col min="9742" max="9742" width="11.5703125" style="29" customWidth="1"/>
    <col min="9743" max="9743" width="13.5703125" style="29" customWidth="1"/>
    <col min="9744" max="9744" width="12.7109375" style="29" customWidth="1"/>
    <col min="9745" max="9745" width="15.5703125" style="29" customWidth="1"/>
    <col min="9746" max="9746" width="23.140625" style="29" customWidth="1"/>
    <col min="9747" max="9747" width="16.85546875" style="29" customWidth="1"/>
    <col min="9748" max="9991" width="9.140625" style="29"/>
    <col min="9992" max="9992" width="4.140625" style="29" customWidth="1"/>
    <col min="9993" max="9993" width="42.7109375" style="29" customWidth="1"/>
    <col min="9994" max="9994" width="11" style="29" customWidth="1"/>
    <col min="9995" max="9995" width="13.85546875" style="29" customWidth="1"/>
    <col min="9996" max="9996" width="12.28515625" style="29" customWidth="1"/>
    <col min="9997" max="9997" width="0" style="29" hidden="1" customWidth="1"/>
    <col min="9998" max="9998" width="11.5703125" style="29" customWidth="1"/>
    <col min="9999" max="9999" width="13.5703125" style="29" customWidth="1"/>
    <col min="10000" max="10000" width="12.7109375" style="29" customWidth="1"/>
    <col min="10001" max="10001" width="15.5703125" style="29" customWidth="1"/>
    <col min="10002" max="10002" width="23.140625" style="29" customWidth="1"/>
    <col min="10003" max="10003" width="16.85546875" style="29" customWidth="1"/>
    <col min="10004" max="10247" width="9.140625" style="29"/>
    <col min="10248" max="10248" width="4.140625" style="29" customWidth="1"/>
    <col min="10249" max="10249" width="42.7109375" style="29" customWidth="1"/>
    <col min="10250" max="10250" width="11" style="29" customWidth="1"/>
    <col min="10251" max="10251" width="13.85546875" style="29" customWidth="1"/>
    <col min="10252" max="10252" width="12.28515625" style="29" customWidth="1"/>
    <col min="10253" max="10253" width="0" style="29" hidden="1" customWidth="1"/>
    <col min="10254" max="10254" width="11.5703125" style="29" customWidth="1"/>
    <col min="10255" max="10255" width="13.5703125" style="29" customWidth="1"/>
    <col min="10256" max="10256" width="12.7109375" style="29" customWidth="1"/>
    <col min="10257" max="10257" width="15.5703125" style="29" customWidth="1"/>
    <col min="10258" max="10258" width="23.140625" style="29" customWidth="1"/>
    <col min="10259" max="10259" width="16.85546875" style="29" customWidth="1"/>
    <col min="10260" max="10503" width="9.140625" style="29"/>
    <col min="10504" max="10504" width="4.140625" style="29" customWidth="1"/>
    <col min="10505" max="10505" width="42.7109375" style="29" customWidth="1"/>
    <col min="10506" max="10506" width="11" style="29" customWidth="1"/>
    <col min="10507" max="10507" width="13.85546875" style="29" customWidth="1"/>
    <col min="10508" max="10508" width="12.28515625" style="29" customWidth="1"/>
    <col min="10509" max="10509" width="0" style="29" hidden="1" customWidth="1"/>
    <col min="10510" max="10510" width="11.5703125" style="29" customWidth="1"/>
    <col min="10511" max="10511" width="13.5703125" style="29" customWidth="1"/>
    <col min="10512" max="10512" width="12.7109375" style="29" customWidth="1"/>
    <col min="10513" max="10513" width="15.5703125" style="29" customWidth="1"/>
    <col min="10514" max="10514" width="23.140625" style="29" customWidth="1"/>
    <col min="10515" max="10515" width="16.85546875" style="29" customWidth="1"/>
    <col min="10516" max="10759" width="9.140625" style="29"/>
    <col min="10760" max="10760" width="4.140625" style="29" customWidth="1"/>
    <col min="10761" max="10761" width="42.7109375" style="29" customWidth="1"/>
    <col min="10762" max="10762" width="11" style="29" customWidth="1"/>
    <col min="10763" max="10763" width="13.85546875" style="29" customWidth="1"/>
    <col min="10764" max="10764" width="12.28515625" style="29" customWidth="1"/>
    <col min="10765" max="10765" width="0" style="29" hidden="1" customWidth="1"/>
    <col min="10766" max="10766" width="11.5703125" style="29" customWidth="1"/>
    <col min="10767" max="10767" width="13.5703125" style="29" customWidth="1"/>
    <col min="10768" max="10768" width="12.7109375" style="29" customWidth="1"/>
    <col min="10769" max="10769" width="15.5703125" style="29" customWidth="1"/>
    <col min="10770" max="10770" width="23.140625" style="29" customWidth="1"/>
    <col min="10771" max="10771" width="16.85546875" style="29" customWidth="1"/>
    <col min="10772" max="11015" width="9.140625" style="29"/>
    <col min="11016" max="11016" width="4.140625" style="29" customWidth="1"/>
    <col min="11017" max="11017" width="42.7109375" style="29" customWidth="1"/>
    <col min="11018" max="11018" width="11" style="29" customWidth="1"/>
    <col min="11019" max="11019" width="13.85546875" style="29" customWidth="1"/>
    <col min="11020" max="11020" width="12.28515625" style="29" customWidth="1"/>
    <col min="11021" max="11021" width="0" style="29" hidden="1" customWidth="1"/>
    <col min="11022" max="11022" width="11.5703125" style="29" customWidth="1"/>
    <col min="11023" max="11023" width="13.5703125" style="29" customWidth="1"/>
    <col min="11024" max="11024" width="12.7109375" style="29" customWidth="1"/>
    <col min="11025" max="11025" width="15.5703125" style="29" customWidth="1"/>
    <col min="11026" max="11026" width="23.140625" style="29" customWidth="1"/>
    <col min="11027" max="11027" width="16.85546875" style="29" customWidth="1"/>
    <col min="11028" max="11271" width="9.140625" style="29"/>
    <col min="11272" max="11272" width="4.140625" style="29" customWidth="1"/>
    <col min="11273" max="11273" width="42.7109375" style="29" customWidth="1"/>
    <col min="11274" max="11274" width="11" style="29" customWidth="1"/>
    <col min="11275" max="11275" width="13.85546875" style="29" customWidth="1"/>
    <col min="11276" max="11276" width="12.28515625" style="29" customWidth="1"/>
    <col min="11277" max="11277" width="0" style="29" hidden="1" customWidth="1"/>
    <col min="11278" max="11278" width="11.5703125" style="29" customWidth="1"/>
    <col min="11279" max="11279" width="13.5703125" style="29" customWidth="1"/>
    <col min="11280" max="11280" width="12.7109375" style="29" customWidth="1"/>
    <col min="11281" max="11281" width="15.5703125" style="29" customWidth="1"/>
    <col min="11282" max="11282" width="23.140625" style="29" customWidth="1"/>
    <col min="11283" max="11283" width="16.85546875" style="29" customWidth="1"/>
    <col min="11284" max="11527" width="9.140625" style="29"/>
    <col min="11528" max="11528" width="4.140625" style="29" customWidth="1"/>
    <col min="11529" max="11529" width="42.7109375" style="29" customWidth="1"/>
    <col min="11530" max="11530" width="11" style="29" customWidth="1"/>
    <col min="11531" max="11531" width="13.85546875" style="29" customWidth="1"/>
    <col min="11532" max="11532" width="12.28515625" style="29" customWidth="1"/>
    <col min="11533" max="11533" width="0" style="29" hidden="1" customWidth="1"/>
    <col min="11534" max="11534" width="11.5703125" style="29" customWidth="1"/>
    <col min="11535" max="11535" width="13.5703125" style="29" customWidth="1"/>
    <col min="11536" max="11536" width="12.7109375" style="29" customWidth="1"/>
    <col min="11537" max="11537" width="15.5703125" style="29" customWidth="1"/>
    <col min="11538" max="11538" width="23.140625" style="29" customWidth="1"/>
    <col min="11539" max="11539" width="16.85546875" style="29" customWidth="1"/>
    <col min="11540" max="11783" width="9.140625" style="29"/>
    <col min="11784" max="11784" width="4.140625" style="29" customWidth="1"/>
    <col min="11785" max="11785" width="42.7109375" style="29" customWidth="1"/>
    <col min="11786" max="11786" width="11" style="29" customWidth="1"/>
    <col min="11787" max="11787" width="13.85546875" style="29" customWidth="1"/>
    <col min="11788" max="11788" width="12.28515625" style="29" customWidth="1"/>
    <col min="11789" max="11789" width="0" style="29" hidden="1" customWidth="1"/>
    <col min="11790" max="11790" width="11.5703125" style="29" customWidth="1"/>
    <col min="11791" max="11791" width="13.5703125" style="29" customWidth="1"/>
    <col min="11792" max="11792" width="12.7109375" style="29" customWidth="1"/>
    <col min="11793" max="11793" width="15.5703125" style="29" customWidth="1"/>
    <col min="11794" max="11794" width="23.140625" style="29" customWidth="1"/>
    <col min="11795" max="11795" width="16.85546875" style="29" customWidth="1"/>
    <col min="11796" max="12039" width="9.140625" style="29"/>
    <col min="12040" max="12040" width="4.140625" style="29" customWidth="1"/>
    <col min="12041" max="12041" width="42.7109375" style="29" customWidth="1"/>
    <col min="12042" max="12042" width="11" style="29" customWidth="1"/>
    <col min="12043" max="12043" width="13.85546875" style="29" customWidth="1"/>
    <col min="12044" max="12044" width="12.28515625" style="29" customWidth="1"/>
    <col min="12045" max="12045" width="0" style="29" hidden="1" customWidth="1"/>
    <col min="12046" max="12046" width="11.5703125" style="29" customWidth="1"/>
    <col min="12047" max="12047" width="13.5703125" style="29" customWidth="1"/>
    <col min="12048" max="12048" width="12.7109375" style="29" customWidth="1"/>
    <col min="12049" max="12049" width="15.5703125" style="29" customWidth="1"/>
    <col min="12050" max="12050" width="23.140625" style="29" customWidth="1"/>
    <col min="12051" max="12051" width="16.85546875" style="29" customWidth="1"/>
    <col min="12052" max="12295" width="9.140625" style="29"/>
    <col min="12296" max="12296" width="4.140625" style="29" customWidth="1"/>
    <col min="12297" max="12297" width="42.7109375" style="29" customWidth="1"/>
    <col min="12298" max="12298" width="11" style="29" customWidth="1"/>
    <col min="12299" max="12299" width="13.85546875" style="29" customWidth="1"/>
    <col min="12300" max="12300" width="12.28515625" style="29" customWidth="1"/>
    <col min="12301" max="12301" width="0" style="29" hidden="1" customWidth="1"/>
    <col min="12302" max="12302" width="11.5703125" style="29" customWidth="1"/>
    <col min="12303" max="12303" width="13.5703125" style="29" customWidth="1"/>
    <col min="12304" max="12304" width="12.7109375" style="29" customWidth="1"/>
    <col min="12305" max="12305" width="15.5703125" style="29" customWidth="1"/>
    <col min="12306" max="12306" width="23.140625" style="29" customWidth="1"/>
    <col min="12307" max="12307" width="16.85546875" style="29" customWidth="1"/>
    <col min="12308" max="12551" width="9.140625" style="29"/>
    <col min="12552" max="12552" width="4.140625" style="29" customWidth="1"/>
    <col min="12553" max="12553" width="42.7109375" style="29" customWidth="1"/>
    <col min="12554" max="12554" width="11" style="29" customWidth="1"/>
    <col min="12555" max="12555" width="13.85546875" style="29" customWidth="1"/>
    <col min="12556" max="12556" width="12.28515625" style="29" customWidth="1"/>
    <col min="12557" max="12557" width="0" style="29" hidden="1" customWidth="1"/>
    <col min="12558" max="12558" width="11.5703125" style="29" customWidth="1"/>
    <col min="12559" max="12559" width="13.5703125" style="29" customWidth="1"/>
    <col min="12560" max="12560" width="12.7109375" style="29" customWidth="1"/>
    <col min="12561" max="12561" width="15.5703125" style="29" customWidth="1"/>
    <col min="12562" max="12562" width="23.140625" style="29" customWidth="1"/>
    <col min="12563" max="12563" width="16.85546875" style="29" customWidth="1"/>
    <col min="12564" max="12807" width="9.140625" style="29"/>
    <col min="12808" max="12808" width="4.140625" style="29" customWidth="1"/>
    <col min="12809" max="12809" width="42.7109375" style="29" customWidth="1"/>
    <col min="12810" max="12810" width="11" style="29" customWidth="1"/>
    <col min="12811" max="12811" width="13.85546875" style="29" customWidth="1"/>
    <col min="12812" max="12812" width="12.28515625" style="29" customWidth="1"/>
    <col min="12813" max="12813" width="0" style="29" hidden="1" customWidth="1"/>
    <col min="12814" max="12814" width="11.5703125" style="29" customWidth="1"/>
    <col min="12815" max="12815" width="13.5703125" style="29" customWidth="1"/>
    <col min="12816" max="12816" width="12.7109375" style="29" customWidth="1"/>
    <col min="12817" max="12817" width="15.5703125" style="29" customWidth="1"/>
    <col min="12818" max="12818" width="23.140625" style="29" customWidth="1"/>
    <col min="12819" max="12819" width="16.85546875" style="29" customWidth="1"/>
    <col min="12820" max="13063" width="9.140625" style="29"/>
    <col min="13064" max="13064" width="4.140625" style="29" customWidth="1"/>
    <col min="13065" max="13065" width="42.7109375" style="29" customWidth="1"/>
    <col min="13066" max="13066" width="11" style="29" customWidth="1"/>
    <col min="13067" max="13067" width="13.85546875" style="29" customWidth="1"/>
    <col min="13068" max="13068" width="12.28515625" style="29" customWidth="1"/>
    <col min="13069" max="13069" width="0" style="29" hidden="1" customWidth="1"/>
    <col min="13070" max="13070" width="11.5703125" style="29" customWidth="1"/>
    <col min="13071" max="13071" width="13.5703125" style="29" customWidth="1"/>
    <col min="13072" max="13072" width="12.7109375" style="29" customWidth="1"/>
    <col min="13073" max="13073" width="15.5703125" style="29" customWidth="1"/>
    <col min="13074" max="13074" width="23.140625" style="29" customWidth="1"/>
    <col min="13075" max="13075" width="16.85546875" style="29" customWidth="1"/>
    <col min="13076" max="13319" width="9.140625" style="29"/>
    <col min="13320" max="13320" width="4.140625" style="29" customWidth="1"/>
    <col min="13321" max="13321" width="42.7109375" style="29" customWidth="1"/>
    <col min="13322" max="13322" width="11" style="29" customWidth="1"/>
    <col min="13323" max="13323" width="13.85546875" style="29" customWidth="1"/>
    <col min="13324" max="13324" width="12.28515625" style="29" customWidth="1"/>
    <col min="13325" max="13325" width="0" style="29" hidden="1" customWidth="1"/>
    <col min="13326" max="13326" width="11.5703125" style="29" customWidth="1"/>
    <col min="13327" max="13327" width="13.5703125" style="29" customWidth="1"/>
    <col min="13328" max="13328" width="12.7109375" style="29" customWidth="1"/>
    <col min="13329" max="13329" width="15.5703125" style="29" customWidth="1"/>
    <col min="13330" max="13330" width="23.140625" style="29" customWidth="1"/>
    <col min="13331" max="13331" width="16.85546875" style="29" customWidth="1"/>
    <col min="13332" max="13575" width="9.140625" style="29"/>
    <col min="13576" max="13576" width="4.140625" style="29" customWidth="1"/>
    <col min="13577" max="13577" width="42.7109375" style="29" customWidth="1"/>
    <col min="13578" max="13578" width="11" style="29" customWidth="1"/>
    <col min="13579" max="13579" width="13.85546875" style="29" customWidth="1"/>
    <col min="13580" max="13580" width="12.28515625" style="29" customWidth="1"/>
    <col min="13581" max="13581" width="0" style="29" hidden="1" customWidth="1"/>
    <col min="13582" max="13582" width="11.5703125" style="29" customWidth="1"/>
    <col min="13583" max="13583" width="13.5703125" style="29" customWidth="1"/>
    <col min="13584" max="13584" width="12.7109375" style="29" customWidth="1"/>
    <col min="13585" max="13585" width="15.5703125" style="29" customWidth="1"/>
    <col min="13586" max="13586" width="23.140625" style="29" customWidth="1"/>
    <col min="13587" max="13587" width="16.85546875" style="29" customWidth="1"/>
    <col min="13588" max="13831" width="9.140625" style="29"/>
    <col min="13832" max="13832" width="4.140625" style="29" customWidth="1"/>
    <col min="13833" max="13833" width="42.7109375" style="29" customWidth="1"/>
    <col min="13834" max="13834" width="11" style="29" customWidth="1"/>
    <col min="13835" max="13835" width="13.85546875" style="29" customWidth="1"/>
    <col min="13836" max="13836" width="12.28515625" style="29" customWidth="1"/>
    <col min="13837" max="13837" width="0" style="29" hidden="1" customWidth="1"/>
    <col min="13838" max="13838" width="11.5703125" style="29" customWidth="1"/>
    <col min="13839" max="13839" width="13.5703125" style="29" customWidth="1"/>
    <col min="13840" max="13840" width="12.7109375" style="29" customWidth="1"/>
    <col min="13841" max="13841" width="15.5703125" style="29" customWidth="1"/>
    <col min="13842" max="13842" width="23.140625" style="29" customWidth="1"/>
    <col min="13843" max="13843" width="16.85546875" style="29" customWidth="1"/>
    <col min="13844" max="14087" width="9.140625" style="29"/>
    <col min="14088" max="14088" width="4.140625" style="29" customWidth="1"/>
    <col min="14089" max="14089" width="42.7109375" style="29" customWidth="1"/>
    <col min="14090" max="14090" width="11" style="29" customWidth="1"/>
    <col min="14091" max="14091" width="13.85546875" style="29" customWidth="1"/>
    <col min="14092" max="14092" width="12.28515625" style="29" customWidth="1"/>
    <col min="14093" max="14093" width="0" style="29" hidden="1" customWidth="1"/>
    <col min="14094" max="14094" width="11.5703125" style="29" customWidth="1"/>
    <col min="14095" max="14095" width="13.5703125" style="29" customWidth="1"/>
    <col min="14096" max="14096" width="12.7109375" style="29" customWidth="1"/>
    <col min="14097" max="14097" width="15.5703125" style="29" customWidth="1"/>
    <col min="14098" max="14098" width="23.140625" style="29" customWidth="1"/>
    <col min="14099" max="14099" width="16.85546875" style="29" customWidth="1"/>
    <col min="14100" max="14343" width="9.140625" style="29"/>
    <col min="14344" max="14344" width="4.140625" style="29" customWidth="1"/>
    <col min="14345" max="14345" width="42.7109375" style="29" customWidth="1"/>
    <col min="14346" max="14346" width="11" style="29" customWidth="1"/>
    <col min="14347" max="14347" width="13.85546875" style="29" customWidth="1"/>
    <col min="14348" max="14348" width="12.28515625" style="29" customWidth="1"/>
    <col min="14349" max="14349" width="0" style="29" hidden="1" customWidth="1"/>
    <col min="14350" max="14350" width="11.5703125" style="29" customWidth="1"/>
    <col min="14351" max="14351" width="13.5703125" style="29" customWidth="1"/>
    <col min="14352" max="14352" width="12.7109375" style="29" customWidth="1"/>
    <col min="14353" max="14353" width="15.5703125" style="29" customWidth="1"/>
    <col min="14354" max="14354" width="23.140625" style="29" customWidth="1"/>
    <col min="14355" max="14355" width="16.85546875" style="29" customWidth="1"/>
    <col min="14356" max="14599" width="9.140625" style="29"/>
    <col min="14600" max="14600" width="4.140625" style="29" customWidth="1"/>
    <col min="14601" max="14601" width="42.7109375" style="29" customWidth="1"/>
    <col min="14602" max="14602" width="11" style="29" customWidth="1"/>
    <col min="14603" max="14603" width="13.85546875" style="29" customWidth="1"/>
    <col min="14604" max="14604" width="12.28515625" style="29" customWidth="1"/>
    <col min="14605" max="14605" width="0" style="29" hidden="1" customWidth="1"/>
    <col min="14606" max="14606" width="11.5703125" style="29" customWidth="1"/>
    <col min="14607" max="14607" width="13.5703125" style="29" customWidth="1"/>
    <col min="14608" max="14608" width="12.7109375" style="29" customWidth="1"/>
    <col min="14609" max="14609" width="15.5703125" style="29" customWidth="1"/>
    <col min="14610" max="14610" width="23.140625" style="29" customWidth="1"/>
    <col min="14611" max="14611" width="16.85546875" style="29" customWidth="1"/>
    <col min="14612" max="14855" width="9.140625" style="29"/>
    <col min="14856" max="14856" width="4.140625" style="29" customWidth="1"/>
    <col min="14857" max="14857" width="42.7109375" style="29" customWidth="1"/>
    <col min="14858" max="14858" width="11" style="29" customWidth="1"/>
    <col min="14859" max="14859" width="13.85546875" style="29" customWidth="1"/>
    <col min="14860" max="14860" width="12.28515625" style="29" customWidth="1"/>
    <col min="14861" max="14861" width="0" style="29" hidden="1" customWidth="1"/>
    <col min="14862" max="14862" width="11.5703125" style="29" customWidth="1"/>
    <col min="14863" max="14863" width="13.5703125" style="29" customWidth="1"/>
    <col min="14864" max="14864" width="12.7109375" style="29" customWidth="1"/>
    <col min="14865" max="14865" width="15.5703125" style="29" customWidth="1"/>
    <col min="14866" max="14866" width="23.140625" style="29" customWidth="1"/>
    <col min="14867" max="14867" width="16.85546875" style="29" customWidth="1"/>
    <col min="14868" max="15111" width="9.140625" style="29"/>
    <col min="15112" max="15112" width="4.140625" style="29" customWidth="1"/>
    <col min="15113" max="15113" width="42.7109375" style="29" customWidth="1"/>
    <col min="15114" max="15114" width="11" style="29" customWidth="1"/>
    <col min="15115" max="15115" width="13.85546875" style="29" customWidth="1"/>
    <col min="15116" max="15116" width="12.28515625" style="29" customWidth="1"/>
    <col min="15117" max="15117" width="0" style="29" hidden="1" customWidth="1"/>
    <col min="15118" max="15118" width="11.5703125" style="29" customWidth="1"/>
    <col min="15119" max="15119" width="13.5703125" style="29" customWidth="1"/>
    <col min="15120" max="15120" width="12.7109375" style="29" customWidth="1"/>
    <col min="15121" max="15121" width="15.5703125" style="29" customWidth="1"/>
    <col min="15122" max="15122" width="23.140625" style="29" customWidth="1"/>
    <col min="15123" max="15123" width="16.85546875" style="29" customWidth="1"/>
    <col min="15124" max="15367" width="9.140625" style="29"/>
    <col min="15368" max="15368" width="4.140625" style="29" customWidth="1"/>
    <col min="15369" max="15369" width="42.7109375" style="29" customWidth="1"/>
    <col min="15370" max="15370" width="11" style="29" customWidth="1"/>
    <col min="15371" max="15371" width="13.85546875" style="29" customWidth="1"/>
    <col min="15372" max="15372" width="12.28515625" style="29" customWidth="1"/>
    <col min="15373" max="15373" width="0" style="29" hidden="1" customWidth="1"/>
    <col min="15374" max="15374" width="11.5703125" style="29" customWidth="1"/>
    <col min="15375" max="15375" width="13.5703125" style="29" customWidth="1"/>
    <col min="15376" max="15376" width="12.7109375" style="29" customWidth="1"/>
    <col min="15377" max="15377" width="15.5703125" style="29" customWidth="1"/>
    <col min="15378" max="15378" width="23.140625" style="29" customWidth="1"/>
    <col min="15379" max="15379" width="16.85546875" style="29" customWidth="1"/>
    <col min="15380" max="15623" width="9.140625" style="29"/>
    <col min="15624" max="15624" width="4.140625" style="29" customWidth="1"/>
    <col min="15625" max="15625" width="42.7109375" style="29" customWidth="1"/>
    <col min="15626" max="15626" width="11" style="29" customWidth="1"/>
    <col min="15627" max="15627" width="13.85546875" style="29" customWidth="1"/>
    <col min="15628" max="15628" width="12.28515625" style="29" customWidth="1"/>
    <col min="15629" max="15629" width="0" style="29" hidden="1" customWidth="1"/>
    <col min="15630" max="15630" width="11.5703125" style="29" customWidth="1"/>
    <col min="15631" max="15631" width="13.5703125" style="29" customWidth="1"/>
    <col min="15632" max="15632" width="12.7109375" style="29" customWidth="1"/>
    <col min="15633" max="15633" width="15.5703125" style="29" customWidth="1"/>
    <col min="15634" max="15634" width="23.140625" style="29" customWidth="1"/>
    <col min="15635" max="15635" width="16.85546875" style="29" customWidth="1"/>
    <col min="15636" max="15879" width="9.140625" style="29"/>
    <col min="15880" max="15880" width="4.140625" style="29" customWidth="1"/>
    <col min="15881" max="15881" width="42.7109375" style="29" customWidth="1"/>
    <col min="15882" max="15882" width="11" style="29" customWidth="1"/>
    <col min="15883" max="15883" width="13.85546875" style="29" customWidth="1"/>
    <col min="15884" max="15884" width="12.28515625" style="29" customWidth="1"/>
    <col min="15885" max="15885" width="0" style="29" hidden="1" customWidth="1"/>
    <col min="15886" max="15886" width="11.5703125" style="29" customWidth="1"/>
    <col min="15887" max="15887" width="13.5703125" style="29" customWidth="1"/>
    <col min="15888" max="15888" width="12.7109375" style="29" customWidth="1"/>
    <col min="15889" max="15889" width="15.5703125" style="29" customWidth="1"/>
    <col min="15890" max="15890" width="23.140625" style="29" customWidth="1"/>
    <col min="15891" max="15891" width="16.85546875" style="29" customWidth="1"/>
    <col min="15892" max="16135" width="9.140625" style="29"/>
    <col min="16136" max="16136" width="4.140625" style="29" customWidth="1"/>
    <col min="16137" max="16137" width="42.7109375" style="29" customWidth="1"/>
    <col min="16138" max="16138" width="11" style="29" customWidth="1"/>
    <col min="16139" max="16139" width="13.85546875" style="29" customWidth="1"/>
    <col min="16140" max="16140" width="12.28515625" style="29" customWidth="1"/>
    <col min="16141" max="16141" width="0" style="29" hidden="1" customWidth="1"/>
    <col min="16142" max="16142" width="11.5703125" style="29" customWidth="1"/>
    <col min="16143" max="16143" width="13.5703125" style="29" customWidth="1"/>
    <col min="16144" max="16144" width="12.7109375" style="29" customWidth="1"/>
    <col min="16145" max="16145" width="15.5703125" style="29" customWidth="1"/>
    <col min="16146" max="16146" width="23.140625" style="29" customWidth="1"/>
    <col min="16147" max="16147" width="16.85546875" style="29" customWidth="1"/>
    <col min="16148" max="16384" width="9.140625" style="29"/>
  </cols>
  <sheetData>
    <row r="1" spans="1:22" ht="20.25">
      <c r="A1" s="514" t="s">
        <v>39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28"/>
      <c r="O1" s="28"/>
      <c r="P1" s="28"/>
      <c r="Q1" s="28"/>
    </row>
    <row r="2" spans="1:22" ht="8.25" customHeight="1">
      <c r="A2" s="28"/>
      <c r="B2" s="31"/>
      <c r="C2" s="31"/>
      <c r="D2" s="28"/>
      <c r="E2" s="28"/>
      <c r="F2" s="28"/>
      <c r="G2" s="28"/>
      <c r="H2" s="28"/>
      <c r="I2" s="28"/>
      <c r="J2" s="32"/>
      <c r="K2" s="32"/>
      <c r="L2" s="32"/>
      <c r="M2" s="28"/>
      <c r="N2" s="28"/>
      <c r="O2" s="28"/>
      <c r="P2" s="28"/>
      <c r="Q2" s="28"/>
    </row>
    <row r="3" spans="1:22" ht="24" customHeight="1">
      <c r="A3" s="509" t="s">
        <v>40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33"/>
      <c r="O3" s="33"/>
      <c r="P3" s="33"/>
      <c r="Q3" s="33"/>
    </row>
    <row r="4" spans="1:22" ht="24" customHeight="1">
      <c r="A4" s="522" t="s">
        <v>501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489"/>
      <c r="O4" s="489"/>
      <c r="P4" s="489"/>
      <c r="Q4" s="489"/>
    </row>
    <row r="5" spans="1:22" ht="12" customHeight="1">
      <c r="A5" s="34"/>
      <c r="B5" s="35"/>
      <c r="C5" s="35"/>
      <c r="D5" s="34"/>
      <c r="E5" s="34"/>
      <c r="F5" s="34"/>
      <c r="G5" s="34"/>
      <c r="H5" s="34"/>
      <c r="I5" s="34"/>
      <c r="J5" s="36"/>
      <c r="K5" s="36"/>
      <c r="L5" s="36"/>
      <c r="M5" s="34"/>
      <c r="N5" s="34"/>
      <c r="O5" s="34"/>
      <c r="P5" s="34"/>
      <c r="Q5" s="34"/>
    </row>
    <row r="6" spans="1:22" s="38" customFormat="1" ht="22.5" customHeight="1">
      <c r="A6" s="510" t="s">
        <v>2</v>
      </c>
      <c r="B6" s="515" t="s">
        <v>3</v>
      </c>
      <c r="C6" s="515" t="s">
        <v>4</v>
      </c>
      <c r="D6" s="516" t="s">
        <v>417</v>
      </c>
      <c r="E6" s="518" t="s">
        <v>413</v>
      </c>
      <c r="F6" s="519"/>
      <c r="G6" s="519"/>
      <c r="H6" s="520"/>
      <c r="I6" s="521" t="s">
        <v>486</v>
      </c>
      <c r="J6" s="516" t="s">
        <v>414</v>
      </c>
      <c r="K6" s="521" t="s">
        <v>490</v>
      </c>
      <c r="L6" s="516" t="s">
        <v>414</v>
      </c>
      <c r="M6" s="516" t="s">
        <v>415</v>
      </c>
      <c r="N6" s="37"/>
      <c r="O6" s="37"/>
      <c r="P6" s="37"/>
      <c r="Q6" s="37"/>
      <c r="S6" s="512" t="s">
        <v>437</v>
      </c>
    </row>
    <row r="7" spans="1:22" s="38" customFormat="1" ht="81" customHeight="1">
      <c r="A7" s="510"/>
      <c r="B7" s="515"/>
      <c r="C7" s="515"/>
      <c r="D7" s="517"/>
      <c r="E7" s="39" t="s">
        <v>6</v>
      </c>
      <c r="F7" s="39" t="s">
        <v>251</v>
      </c>
      <c r="G7" s="39" t="s">
        <v>7</v>
      </c>
      <c r="H7" s="39" t="s">
        <v>426</v>
      </c>
      <c r="I7" s="517"/>
      <c r="J7" s="517"/>
      <c r="K7" s="517"/>
      <c r="L7" s="517"/>
      <c r="M7" s="517"/>
      <c r="N7" s="37"/>
      <c r="O7" s="37"/>
      <c r="P7" s="37"/>
      <c r="Q7" s="37"/>
      <c r="S7" s="513"/>
    </row>
    <row r="8" spans="1:22" s="44" customFormat="1">
      <c r="A8" s="40">
        <v>1</v>
      </c>
      <c r="B8" s="41">
        <v>2</v>
      </c>
      <c r="C8" s="41">
        <v>3</v>
      </c>
      <c r="D8" s="40">
        <v>4</v>
      </c>
      <c r="E8" s="40">
        <v>5</v>
      </c>
      <c r="F8" s="40">
        <v>6</v>
      </c>
      <c r="G8" s="40">
        <v>7</v>
      </c>
      <c r="H8" s="40" t="s">
        <v>8</v>
      </c>
      <c r="I8" s="42"/>
      <c r="J8" s="40">
        <v>9</v>
      </c>
      <c r="K8" s="42"/>
      <c r="L8" s="42"/>
      <c r="M8" s="40" t="s">
        <v>9</v>
      </c>
      <c r="N8" s="43"/>
      <c r="O8" s="43"/>
      <c r="P8" s="43"/>
      <c r="Q8" s="43"/>
      <c r="S8" s="16"/>
    </row>
    <row r="9" spans="1:22" s="50" customFormat="1" ht="36" customHeight="1">
      <c r="A9" s="45" t="s">
        <v>41</v>
      </c>
      <c r="B9" s="46" t="s">
        <v>42</v>
      </c>
      <c r="C9" s="47"/>
      <c r="D9" s="45"/>
      <c r="E9" s="45"/>
      <c r="F9" s="45"/>
      <c r="G9" s="45"/>
      <c r="H9" s="45"/>
      <c r="I9" s="48"/>
      <c r="J9" s="18"/>
      <c r="K9" s="48"/>
      <c r="L9" s="48"/>
      <c r="M9" s="45"/>
      <c r="N9" s="49"/>
      <c r="O9" s="49"/>
      <c r="P9" s="49"/>
      <c r="Q9" s="49"/>
      <c r="S9" s="16"/>
    </row>
    <row r="10" spans="1:22" s="50" customFormat="1" ht="31.5">
      <c r="A10" s="45">
        <v>1</v>
      </c>
      <c r="B10" s="46" t="s">
        <v>43</v>
      </c>
      <c r="C10" s="47" t="s">
        <v>10</v>
      </c>
      <c r="D10" s="51">
        <v>7784.4299999999994</v>
      </c>
      <c r="E10" s="52">
        <f>[1]CN.NN.DV!$H$9</f>
        <v>7995.4800000000005</v>
      </c>
      <c r="F10" s="53">
        <v>4336.87</v>
      </c>
      <c r="G10" s="487">
        <v>7916</v>
      </c>
      <c r="H10" s="52">
        <f>G10/D10%</f>
        <v>101.69016870856314</v>
      </c>
      <c r="I10" s="54">
        <v>7917.6</v>
      </c>
      <c r="J10" s="55">
        <v>8098</v>
      </c>
      <c r="K10" s="54" t="s">
        <v>493</v>
      </c>
      <c r="L10" s="55">
        <v>8101</v>
      </c>
      <c r="M10" s="52">
        <f t="shared" ref="M10:M20" si="0">J10/G10%</f>
        <v>102.29914098029307</v>
      </c>
      <c r="N10" s="56"/>
      <c r="O10" s="56"/>
      <c r="P10" s="56"/>
      <c r="Q10" s="56"/>
      <c r="R10" s="57"/>
      <c r="S10" s="16" t="s">
        <v>440</v>
      </c>
    </row>
    <row r="11" spans="1:22" s="66" customFormat="1" ht="21.75" customHeight="1">
      <c r="A11" s="18" t="s">
        <v>33</v>
      </c>
      <c r="B11" s="58" t="s">
        <v>44</v>
      </c>
      <c r="C11" s="59" t="s">
        <v>10</v>
      </c>
      <c r="D11" s="60">
        <v>7065.41</v>
      </c>
      <c r="E11" s="7">
        <f>E12+E13+E14</f>
        <v>7259.8</v>
      </c>
      <c r="F11" s="61">
        <v>3958</v>
      </c>
      <c r="G11" s="62">
        <v>7171.9</v>
      </c>
      <c r="H11" s="25">
        <f t="shared" ref="H11:H77" si="1">G11/D11%</f>
        <v>101.5072019882781</v>
      </c>
      <c r="I11" s="62">
        <v>7171.9</v>
      </c>
      <c r="J11" s="64">
        <f>SUM(J12:J14)</f>
        <v>7323</v>
      </c>
      <c r="K11" s="63"/>
      <c r="L11" s="64">
        <v>7326</v>
      </c>
      <c r="M11" s="25">
        <f t="shared" si="0"/>
        <v>102.10683361452335</v>
      </c>
      <c r="N11" s="65"/>
      <c r="O11" s="65"/>
      <c r="P11" s="65"/>
      <c r="Q11" s="65"/>
      <c r="R11" s="57"/>
      <c r="S11" s="16"/>
      <c r="U11" s="67">
        <f>J11+J15+J16</f>
        <v>8098</v>
      </c>
      <c r="V11" s="66">
        <f>30999.2/98.73*100</f>
        <v>31397.954016003241</v>
      </c>
    </row>
    <row r="12" spans="1:22" s="66" customFormat="1" ht="20.25" customHeight="1">
      <c r="A12" s="18"/>
      <c r="B12" s="68" t="s">
        <v>45</v>
      </c>
      <c r="C12" s="59" t="s">
        <v>10</v>
      </c>
      <c r="D12" s="60">
        <v>3296.31</v>
      </c>
      <c r="E12" s="25">
        <v>3339.8</v>
      </c>
      <c r="F12" s="61">
        <v>2007.4</v>
      </c>
      <c r="G12" s="62">
        <v>3366</v>
      </c>
      <c r="H12" s="25">
        <f t="shared" si="1"/>
        <v>102.11418222193909</v>
      </c>
      <c r="I12" s="62">
        <v>3366</v>
      </c>
      <c r="J12" s="64">
        <v>3396</v>
      </c>
      <c r="K12" s="63"/>
      <c r="L12" s="64">
        <v>3396</v>
      </c>
      <c r="M12" s="25">
        <f t="shared" si="0"/>
        <v>100.89126559714796</v>
      </c>
      <c r="N12" s="65"/>
      <c r="O12" s="65"/>
      <c r="P12" s="65"/>
      <c r="Q12" s="65"/>
      <c r="R12" s="57"/>
      <c r="S12" s="16"/>
      <c r="V12" s="66">
        <v>1.27</v>
      </c>
    </row>
    <row r="13" spans="1:22" s="66" customFormat="1" ht="19.5" customHeight="1">
      <c r="A13" s="18"/>
      <c r="B13" s="68" t="s">
        <v>46</v>
      </c>
      <c r="C13" s="59" t="s">
        <v>10</v>
      </c>
      <c r="D13" s="60">
        <v>3393.4</v>
      </c>
      <c r="E13" s="25">
        <v>3509.7</v>
      </c>
      <c r="F13" s="61">
        <v>1733.4</v>
      </c>
      <c r="G13" s="62">
        <v>3416.8</v>
      </c>
      <c r="H13" s="25">
        <f t="shared" si="1"/>
        <v>100.68957387870573</v>
      </c>
      <c r="I13" s="62">
        <v>3416.8</v>
      </c>
      <c r="J13" s="64">
        <v>3517</v>
      </c>
      <c r="K13" s="63"/>
      <c r="L13" s="64">
        <v>3520</v>
      </c>
      <c r="M13" s="25">
        <f t="shared" si="0"/>
        <v>102.93256848513229</v>
      </c>
      <c r="N13" s="65"/>
      <c r="O13" s="65"/>
      <c r="P13" s="65"/>
      <c r="Q13" s="65"/>
      <c r="R13" s="57"/>
      <c r="S13" s="16"/>
      <c r="U13" s="67">
        <f>J13+J16</f>
        <v>4277</v>
      </c>
      <c r="V13" s="66">
        <f>V12*V11/100</f>
        <v>398.75401600324119</v>
      </c>
    </row>
    <row r="14" spans="1:22" s="66" customFormat="1">
      <c r="A14" s="18"/>
      <c r="B14" s="68" t="s">
        <v>21</v>
      </c>
      <c r="C14" s="59" t="s">
        <v>10</v>
      </c>
      <c r="D14" s="60">
        <v>375.7</v>
      </c>
      <c r="E14" s="25">
        <v>410.3</v>
      </c>
      <c r="F14" s="61">
        <v>217.2</v>
      </c>
      <c r="G14" s="62">
        <v>389.1</v>
      </c>
      <c r="H14" s="25">
        <f t="shared" si="1"/>
        <v>103.56667553899389</v>
      </c>
      <c r="I14" s="62">
        <v>389.1</v>
      </c>
      <c r="J14" s="64">
        <v>410</v>
      </c>
      <c r="K14" s="63"/>
      <c r="L14" s="64">
        <v>410</v>
      </c>
      <c r="M14" s="25">
        <f t="shared" si="0"/>
        <v>105.37136982780775</v>
      </c>
      <c r="N14" s="65"/>
      <c r="O14" s="65"/>
      <c r="P14" s="65"/>
      <c r="Q14" s="65"/>
      <c r="R14" s="57"/>
      <c r="S14" s="16"/>
      <c r="U14" s="66">
        <f>U13/U11%</f>
        <v>52.815510002469743</v>
      </c>
    </row>
    <row r="15" spans="1:22" s="66" customFormat="1" ht="24.95" customHeight="1">
      <c r="A15" s="18" t="s">
        <v>37</v>
      </c>
      <c r="B15" s="58" t="s">
        <v>47</v>
      </c>
      <c r="C15" s="59" t="s">
        <v>10</v>
      </c>
      <c r="D15" s="60">
        <v>14.65</v>
      </c>
      <c r="E15" s="25">
        <v>14.8</v>
      </c>
      <c r="F15" s="61">
        <v>7.47</v>
      </c>
      <c r="G15" s="63">
        <v>14.8</v>
      </c>
      <c r="H15" s="25">
        <f t="shared" si="1"/>
        <v>101.02389078498295</v>
      </c>
      <c r="I15" s="63">
        <v>14.8</v>
      </c>
      <c r="J15" s="64">
        <v>15</v>
      </c>
      <c r="K15" s="63"/>
      <c r="L15" s="64">
        <v>15</v>
      </c>
      <c r="M15" s="25">
        <f t="shared" si="0"/>
        <v>101.35135135135134</v>
      </c>
      <c r="N15" s="65"/>
      <c r="O15" s="65"/>
      <c r="P15" s="65"/>
      <c r="Q15" s="65"/>
      <c r="R15" s="69"/>
      <c r="S15" s="16"/>
      <c r="U15" s="67">
        <f>J12+J15</f>
        <v>3411</v>
      </c>
    </row>
    <row r="16" spans="1:22" s="66" customFormat="1" ht="24.95" customHeight="1">
      <c r="A16" s="18" t="s">
        <v>48</v>
      </c>
      <c r="B16" s="58" t="s">
        <v>49</v>
      </c>
      <c r="C16" s="59" t="s">
        <v>10</v>
      </c>
      <c r="D16" s="60">
        <v>704.37</v>
      </c>
      <c r="E16" s="25">
        <v>720.88</v>
      </c>
      <c r="F16" s="61">
        <v>371.4</v>
      </c>
      <c r="G16" s="63">
        <v>730</v>
      </c>
      <c r="H16" s="25">
        <f t="shared" si="1"/>
        <v>103.63871260843023</v>
      </c>
      <c r="I16" s="63">
        <v>730</v>
      </c>
      <c r="J16" s="64">
        <v>760</v>
      </c>
      <c r="K16" s="63"/>
      <c r="L16" s="64">
        <v>760</v>
      </c>
      <c r="M16" s="25">
        <f t="shared" si="0"/>
        <v>104.10958904109589</v>
      </c>
      <c r="N16" s="65"/>
      <c r="O16" s="65"/>
      <c r="P16" s="65"/>
      <c r="Q16" s="65"/>
      <c r="R16" s="57"/>
      <c r="S16" s="16"/>
      <c r="U16" s="66">
        <f>U15/U11%</f>
        <v>42.121511484317111</v>
      </c>
    </row>
    <row r="17" spans="1:24" s="66" customFormat="1" hidden="1">
      <c r="A17" s="18"/>
      <c r="B17" s="70" t="s">
        <v>50</v>
      </c>
      <c r="C17" s="59"/>
      <c r="D17" s="71"/>
      <c r="E17" s="25"/>
      <c r="F17" s="71"/>
      <c r="G17" s="72"/>
      <c r="H17" s="25" t="e">
        <f t="shared" si="1"/>
        <v>#DIV/0!</v>
      </c>
      <c r="I17" s="72"/>
      <c r="J17" s="71"/>
      <c r="K17" s="72"/>
      <c r="L17" s="71"/>
      <c r="M17" s="25" t="e">
        <f t="shared" si="0"/>
        <v>#DIV/0!</v>
      </c>
      <c r="N17" s="65"/>
      <c r="O17" s="65"/>
      <c r="P17" s="65"/>
      <c r="Q17" s="65"/>
      <c r="S17" s="16"/>
    </row>
    <row r="18" spans="1:24" s="66" customFormat="1" hidden="1">
      <c r="A18" s="18"/>
      <c r="B18" s="73" t="s">
        <v>51</v>
      </c>
      <c r="C18" s="59" t="s">
        <v>10</v>
      </c>
      <c r="D18" s="71"/>
      <c r="E18" s="25"/>
      <c r="F18" s="71"/>
      <c r="G18" s="72"/>
      <c r="H18" s="25" t="e">
        <f t="shared" si="1"/>
        <v>#DIV/0!</v>
      </c>
      <c r="I18" s="72"/>
      <c r="J18" s="71"/>
      <c r="K18" s="72"/>
      <c r="L18" s="71"/>
      <c r="M18" s="25" t="e">
        <f t="shared" si="0"/>
        <v>#DIV/0!</v>
      </c>
      <c r="N18" s="65"/>
      <c r="O18" s="65"/>
      <c r="P18" s="65"/>
      <c r="Q18" s="65"/>
      <c r="S18" s="16"/>
    </row>
    <row r="19" spans="1:24" s="66" customFormat="1" hidden="1">
      <c r="A19" s="18"/>
      <c r="B19" s="73" t="s">
        <v>52</v>
      </c>
      <c r="C19" s="59" t="s">
        <v>10</v>
      </c>
      <c r="D19" s="71"/>
      <c r="E19" s="25"/>
      <c r="F19" s="71"/>
      <c r="G19" s="72"/>
      <c r="H19" s="25" t="e">
        <f t="shared" si="1"/>
        <v>#DIV/0!</v>
      </c>
      <c r="I19" s="72"/>
      <c r="J19" s="71"/>
      <c r="K19" s="72"/>
      <c r="L19" s="71"/>
      <c r="M19" s="25" t="e">
        <f t="shared" si="0"/>
        <v>#DIV/0!</v>
      </c>
      <c r="N19" s="65"/>
      <c r="O19" s="65"/>
      <c r="P19" s="65"/>
      <c r="Q19" s="65"/>
      <c r="S19" s="16"/>
    </row>
    <row r="20" spans="1:24" s="66" customFormat="1" hidden="1">
      <c r="A20" s="18"/>
      <c r="B20" s="73" t="s">
        <v>53</v>
      </c>
      <c r="C20" s="59" t="s">
        <v>10</v>
      </c>
      <c r="D20" s="71"/>
      <c r="E20" s="25"/>
      <c r="F20" s="71"/>
      <c r="G20" s="72"/>
      <c r="H20" s="25" t="e">
        <f t="shared" si="1"/>
        <v>#DIV/0!</v>
      </c>
      <c r="I20" s="72"/>
      <c r="J20" s="71"/>
      <c r="K20" s="72"/>
      <c r="L20" s="71"/>
      <c r="M20" s="25" t="e">
        <f t="shared" si="0"/>
        <v>#DIV/0!</v>
      </c>
      <c r="N20" s="65"/>
      <c r="O20" s="65"/>
      <c r="P20" s="65"/>
      <c r="Q20" s="65"/>
      <c r="S20" s="16"/>
    </row>
    <row r="21" spans="1:24" s="50" customFormat="1" ht="31.5">
      <c r="A21" s="45">
        <v>2</v>
      </c>
      <c r="B21" s="46" t="s">
        <v>54</v>
      </c>
      <c r="C21" s="59"/>
      <c r="D21" s="74"/>
      <c r="E21" s="25"/>
      <c r="F21" s="74"/>
      <c r="G21" s="72"/>
      <c r="H21" s="25"/>
      <c r="I21" s="72"/>
      <c r="J21" s="71"/>
      <c r="K21" s="72"/>
      <c r="L21" s="71"/>
      <c r="M21" s="25"/>
      <c r="N21" s="65"/>
      <c r="O21" s="65"/>
      <c r="P21" s="65"/>
      <c r="Q21" s="65"/>
      <c r="S21" s="16"/>
    </row>
    <row r="22" spans="1:24" s="66" customFormat="1" ht="23.25" customHeight="1">
      <c r="A22" s="18" t="s">
        <v>33</v>
      </c>
      <c r="B22" s="58" t="s">
        <v>55</v>
      </c>
      <c r="C22" s="59"/>
      <c r="D22" s="71"/>
      <c r="E22" s="25"/>
      <c r="F22" s="71"/>
      <c r="G22" s="72"/>
      <c r="H22" s="25"/>
      <c r="I22" s="72"/>
      <c r="J22" s="71"/>
      <c r="K22" s="72"/>
      <c r="L22" s="71"/>
      <c r="M22" s="25"/>
      <c r="N22" s="65"/>
      <c r="O22" s="65"/>
      <c r="P22" s="65"/>
      <c r="Q22" s="65"/>
      <c r="S22" s="16"/>
    </row>
    <row r="23" spans="1:24" s="66" customFormat="1" ht="23.25" customHeight="1">
      <c r="A23" s="18"/>
      <c r="B23" s="73" t="s">
        <v>56</v>
      </c>
      <c r="C23" s="59" t="s">
        <v>57</v>
      </c>
      <c r="D23" s="25">
        <v>61.2</v>
      </c>
      <c r="E23" s="25">
        <v>60.8</v>
      </c>
      <c r="F23" s="25">
        <v>66.599999999999994</v>
      </c>
      <c r="G23" s="75">
        <v>61.97</v>
      </c>
      <c r="H23" s="25">
        <f t="shared" si="1"/>
        <v>101.25816993464052</v>
      </c>
      <c r="I23" s="75">
        <v>61.97</v>
      </c>
      <c r="J23" s="6">
        <v>60</v>
      </c>
      <c r="K23" s="76"/>
      <c r="L23" s="6">
        <v>60</v>
      </c>
      <c r="M23" s="25">
        <f t="shared" ref="M23:M71" si="2">J23/G23%</f>
        <v>96.821042439890263</v>
      </c>
      <c r="N23" s="65"/>
      <c r="O23" s="65"/>
      <c r="P23" s="65"/>
      <c r="Q23" s="65"/>
      <c r="S23" s="16"/>
    </row>
    <row r="24" spans="1:24" s="66" customFormat="1" ht="23.25" customHeight="1">
      <c r="A24" s="18"/>
      <c r="B24" s="73" t="s">
        <v>58</v>
      </c>
      <c r="C24" s="59" t="s">
        <v>59</v>
      </c>
      <c r="D24" s="77">
        <v>386421.4</v>
      </c>
      <c r="E24" s="77">
        <v>380580</v>
      </c>
      <c r="F24" s="77">
        <v>206977.1</v>
      </c>
      <c r="G24" s="78">
        <v>384710</v>
      </c>
      <c r="H24" s="25">
        <f t="shared" si="1"/>
        <v>99.557115625583876</v>
      </c>
      <c r="I24" s="78">
        <v>384710</v>
      </c>
      <c r="J24" s="79">
        <v>372050</v>
      </c>
      <c r="K24" s="78"/>
      <c r="L24" s="79">
        <v>360000</v>
      </c>
      <c r="M24" s="25">
        <f t="shared" si="2"/>
        <v>96.70920953445453</v>
      </c>
      <c r="N24" s="65"/>
      <c r="O24" s="65"/>
      <c r="P24" s="65"/>
      <c r="Q24" s="65"/>
      <c r="S24" s="16"/>
      <c r="V24" s="80"/>
      <c r="X24" s="67"/>
    </row>
    <row r="25" spans="1:24" s="66" customFormat="1" ht="23.25" customHeight="1">
      <c r="A25" s="18" t="s">
        <v>37</v>
      </c>
      <c r="B25" s="58" t="s">
        <v>60</v>
      </c>
      <c r="C25" s="59"/>
      <c r="D25" s="71"/>
      <c r="E25" s="25"/>
      <c r="F25" s="71"/>
      <c r="G25" s="75"/>
      <c r="H25" s="25"/>
      <c r="I25" s="75"/>
      <c r="J25" s="16"/>
      <c r="K25" s="75"/>
      <c r="L25" s="16"/>
      <c r="M25" s="25"/>
      <c r="N25" s="65"/>
      <c r="O25" s="65"/>
      <c r="P25" s="65"/>
      <c r="Q25" s="65"/>
      <c r="S25" s="16"/>
    </row>
    <row r="26" spans="1:24" s="66" customFormat="1" ht="20.25" customHeight="1">
      <c r="A26" s="18"/>
      <c r="B26" s="73" t="s">
        <v>56</v>
      </c>
      <c r="C26" s="59" t="s">
        <v>57</v>
      </c>
      <c r="D26" s="25">
        <v>53.1</v>
      </c>
      <c r="E26" s="25">
        <v>53.1</v>
      </c>
      <c r="F26" s="25">
        <v>55.2</v>
      </c>
      <c r="G26" s="81">
        <v>54.8</v>
      </c>
      <c r="H26" s="25">
        <f t="shared" si="1"/>
        <v>103.20150659133709</v>
      </c>
      <c r="I26" s="81">
        <v>54.8</v>
      </c>
      <c r="J26" s="79">
        <v>56</v>
      </c>
      <c r="K26" s="78"/>
      <c r="L26" s="79">
        <v>56</v>
      </c>
      <c r="M26" s="25">
        <f t="shared" si="2"/>
        <v>102.18978102189783</v>
      </c>
      <c r="N26" s="65"/>
      <c r="O26" s="65"/>
      <c r="P26" s="65"/>
      <c r="Q26" s="65"/>
      <c r="S26" s="16"/>
    </row>
    <row r="27" spans="1:24" s="66" customFormat="1" ht="20.25" customHeight="1">
      <c r="A27" s="18"/>
      <c r="B27" s="73" t="s">
        <v>58</v>
      </c>
      <c r="C27" s="59" t="s">
        <v>59</v>
      </c>
      <c r="D27" s="77">
        <v>36896</v>
      </c>
      <c r="E27" s="77">
        <v>35559</v>
      </c>
      <c r="F27" s="25">
        <v>28021.3</v>
      </c>
      <c r="G27" s="81">
        <v>36361.599999999999</v>
      </c>
      <c r="H27" s="25">
        <f t="shared" si="1"/>
        <v>98.551604509973984</v>
      </c>
      <c r="I27" s="81">
        <v>36361.599999999999</v>
      </c>
      <c r="J27" s="79">
        <v>32050</v>
      </c>
      <c r="K27" s="78"/>
      <c r="L27" s="79">
        <v>43900</v>
      </c>
      <c r="M27" s="25">
        <f t="shared" si="2"/>
        <v>88.142435976414689</v>
      </c>
      <c r="N27" s="65"/>
      <c r="O27" s="65"/>
      <c r="P27" s="65"/>
      <c r="Q27" s="65"/>
      <c r="S27" s="16"/>
    </row>
    <row r="28" spans="1:24" s="66" customFormat="1" ht="20.25" customHeight="1">
      <c r="A28" s="18" t="s">
        <v>48</v>
      </c>
      <c r="B28" s="58" t="s">
        <v>61</v>
      </c>
      <c r="C28" s="59"/>
      <c r="D28" s="71"/>
      <c r="E28" s="25"/>
      <c r="F28" s="71"/>
      <c r="G28" s="75"/>
      <c r="H28" s="25"/>
      <c r="I28" s="75"/>
      <c r="J28" s="16"/>
      <c r="K28" s="75"/>
      <c r="L28" s="16"/>
      <c r="M28" s="25"/>
      <c r="N28" s="65"/>
      <c r="O28" s="65"/>
      <c r="P28" s="65"/>
      <c r="Q28" s="65"/>
      <c r="S28" s="16"/>
    </row>
    <row r="29" spans="1:24" s="66" customFormat="1" ht="20.25" customHeight="1">
      <c r="A29" s="18"/>
      <c r="B29" s="73" t="s">
        <v>56</v>
      </c>
      <c r="C29" s="59" t="s">
        <v>57</v>
      </c>
      <c r="D29" s="82">
        <v>13.800497303648999</v>
      </c>
      <c r="E29" s="25">
        <v>14.5</v>
      </c>
      <c r="F29" s="25">
        <v>13.5</v>
      </c>
      <c r="G29" s="83">
        <v>13.9</v>
      </c>
      <c r="H29" s="25">
        <f t="shared" si="1"/>
        <v>100.72100804892511</v>
      </c>
      <c r="I29" s="83">
        <v>13.9</v>
      </c>
      <c r="J29" s="25">
        <v>14.2</v>
      </c>
      <c r="K29" s="83"/>
      <c r="L29" s="25">
        <v>14.2</v>
      </c>
      <c r="M29" s="77">
        <f t="shared" si="2"/>
        <v>102.15827338129495</v>
      </c>
      <c r="N29" s="84"/>
      <c r="O29" s="84"/>
      <c r="P29" s="84"/>
      <c r="Q29" s="84"/>
      <c r="S29" s="16"/>
    </row>
    <row r="30" spans="1:24" s="66" customFormat="1" ht="20.25" customHeight="1">
      <c r="A30" s="18"/>
      <c r="B30" s="73" t="s">
        <v>58</v>
      </c>
      <c r="C30" s="59" t="s">
        <v>59</v>
      </c>
      <c r="D30" s="82">
        <v>1315.3806</v>
      </c>
      <c r="E30" s="77">
        <v>2175</v>
      </c>
      <c r="F30" s="25">
        <v>1626.1</v>
      </c>
      <c r="G30" s="83">
        <v>1904.8</v>
      </c>
      <c r="H30" s="25">
        <f t="shared" si="1"/>
        <v>144.80979877611088</v>
      </c>
      <c r="I30" s="83">
        <v>1904.8</v>
      </c>
      <c r="J30" s="77">
        <v>2100</v>
      </c>
      <c r="K30" s="85"/>
      <c r="L30" s="77">
        <v>2100</v>
      </c>
      <c r="M30" s="25">
        <f t="shared" si="2"/>
        <v>110.24779504409913</v>
      </c>
      <c r="N30" s="65"/>
      <c r="O30" s="65"/>
      <c r="P30" s="65"/>
      <c r="Q30" s="65"/>
      <c r="S30" s="16"/>
    </row>
    <row r="31" spans="1:24" s="66" customFormat="1" ht="20.25" customHeight="1">
      <c r="A31" s="18" t="s">
        <v>62</v>
      </c>
      <c r="B31" s="58" t="s">
        <v>63</v>
      </c>
      <c r="C31" s="59"/>
      <c r="D31" s="71"/>
      <c r="E31" s="25"/>
      <c r="F31" s="71"/>
      <c r="G31" s="75"/>
      <c r="H31" s="25"/>
      <c r="I31" s="75"/>
      <c r="J31" s="16"/>
      <c r="K31" s="75"/>
      <c r="L31" s="16"/>
      <c r="M31" s="25"/>
      <c r="N31" s="65"/>
      <c r="O31" s="65"/>
      <c r="P31" s="65"/>
      <c r="Q31" s="65"/>
      <c r="S31" s="16"/>
    </row>
    <row r="32" spans="1:24" s="66" customFormat="1" ht="20.25" customHeight="1">
      <c r="A32" s="18"/>
      <c r="B32" s="73" t="s">
        <v>56</v>
      </c>
      <c r="C32" s="59" t="s">
        <v>57</v>
      </c>
      <c r="D32" s="25">
        <v>26.7</v>
      </c>
      <c r="E32" s="25">
        <v>27</v>
      </c>
      <c r="F32" s="25">
        <v>28.3</v>
      </c>
      <c r="G32" s="86">
        <v>27.776602647287824</v>
      </c>
      <c r="H32" s="25">
        <f t="shared" si="1"/>
        <v>104.03221965276337</v>
      </c>
      <c r="I32" s="86">
        <v>27.776602647287824</v>
      </c>
      <c r="J32" s="88">
        <v>28</v>
      </c>
      <c r="K32" s="87"/>
      <c r="L32" s="88">
        <v>28</v>
      </c>
      <c r="M32" s="25">
        <f t="shared" si="2"/>
        <v>100.80426449393008</v>
      </c>
      <c r="N32" s="65"/>
      <c r="O32" s="65"/>
      <c r="P32" s="65"/>
      <c r="Q32" s="65"/>
      <c r="S32" s="16"/>
    </row>
    <row r="33" spans="1:19" s="66" customFormat="1" ht="22.5" customHeight="1">
      <c r="A33" s="18"/>
      <c r="B33" s="73" t="s">
        <v>58</v>
      </c>
      <c r="C33" s="59" t="s">
        <v>59</v>
      </c>
      <c r="D33" s="25">
        <v>1118.0999999999999</v>
      </c>
      <c r="E33" s="77">
        <v>1350</v>
      </c>
      <c r="F33" s="25">
        <v>1005.6</v>
      </c>
      <c r="G33" s="86">
        <v>1329.4</v>
      </c>
      <c r="H33" s="25">
        <f t="shared" si="1"/>
        <v>118.89813075753513</v>
      </c>
      <c r="I33" s="86">
        <v>1329.4</v>
      </c>
      <c r="J33" s="88">
        <v>1400</v>
      </c>
      <c r="K33" s="87"/>
      <c r="L33" s="88">
        <v>1400</v>
      </c>
      <c r="M33" s="25">
        <f t="shared" si="2"/>
        <v>105.31066646607492</v>
      </c>
      <c r="N33" s="65"/>
      <c r="O33" s="65"/>
      <c r="P33" s="65"/>
      <c r="Q33" s="65"/>
      <c r="S33" s="16"/>
    </row>
    <row r="34" spans="1:19" s="66" customFormat="1" ht="22.5" customHeight="1">
      <c r="A34" s="18" t="s">
        <v>64</v>
      </c>
      <c r="B34" s="58" t="s">
        <v>65</v>
      </c>
      <c r="C34" s="59"/>
      <c r="D34" s="71"/>
      <c r="E34" s="25"/>
      <c r="F34" s="71"/>
      <c r="G34" s="75"/>
      <c r="H34" s="25"/>
      <c r="I34" s="75"/>
      <c r="J34" s="16"/>
      <c r="K34" s="75"/>
      <c r="L34" s="16"/>
      <c r="M34" s="25"/>
      <c r="N34" s="65"/>
      <c r="O34" s="65"/>
      <c r="P34" s="65"/>
      <c r="Q34" s="65"/>
      <c r="S34" s="16"/>
    </row>
    <row r="35" spans="1:19" s="66" customFormat="1" ht="22.5" customHeight="1">
      <c r="A35" s="18"/>
      <c r="B35" s="73" t="s">
        <v>56</v>
      </c>
      <c r="C35" s="59" t="s">
        <v>57</v>
      </c>
      <c r="D35" s="25">
        <v>113.3</v>
      </c>
      <c r="E35" s="77">
        <v>120</v>
      </c>
      <c r="F35" s="25">
        <v>121.9</v>
      </c>
      <c r="G35" s="89">
        <v>121.5</v>
      </c>
      <c r="H35" s="25">
        <f t="shared" si="1"/>
        <v>107.23742277140336</v>
      </c>
      <c r="I35" s="89">
        <v>121.5</v>
      </c>
      <c r="J35" s="90">
        <v>121.5</v>
      </c>
      <c r="K35" s="89"/>
      <c r="L35" s="90">
        <v>121.5</v>
      </c>
      <c r="M35" s="25">
        <f t="shared" si="2"/>
        <v>100</v>
      </c>
      <c r="N35" s="65"/>
      <c r="O35" s="65"/>
      <c r="P35" s="65"/>
      <c r="Q35" s="65"/>
      <c r="S35" s="16"/>
    </row>
    <row r="36" spans="1:19" s="66" customFormat="1" ht="22.5" customHeight="1">
      <c r="A36" s="18"/>
      <c r="B36" s="73" t="s">
        <v>58</v>
      </c>
      <c r="C36" s="59" t="s">
        <v>59</v>
      </c>
      <c r="D36" s="25">
        <v>5187.2</v>
      </c>
      <c r="E36" s="77">
        <v>6240</v>
      </c>
      <c r="F36" s="25">
        <v>4904.3</v>
      </c>
      <c r="G36" s="89">
        <v>5506.6</v>
      </c>
      <c r="H36" s="25">
        <f t="shared" si="1"/>
        <v>106.1574645280691</v>
      </c>
      <c r="I36" s="89">
        <v>5506.6</v>
      </c>
      <c r="J36" s="92">
        <v>5468</v>
      </c>
      <c r="K36" s="91"/>
      <c r="L36" s="92">
        <v>5468</v>
      </c>
      <c r="M36" s="25">
        <f t="shared" si="2"/>
        <v>99.299022990593102</v>
      </c>
      <c r="N36" s="65"/>
      <c r="O36" s="65"/>
      <c r="P36" s="65"/>
      <c r="Q36" s="65"/>
      <c r="S36" s="16"/>
    </row>
    <row r="37" spans="1:19" s="66" customFormat="1" ht="22.5" customHeight="1">
      <c r="A37" s="18" t="s">
        <v>66</v>
      </c>
      <c r="B37" s="58" t="s">
        <v>67</v>
      </c>
      <c r="C37" s="59"/>
      <c r="D37" s="71"/>
      <c r="E37" s="25"/>
      <c r="F37" s="71"/>
      <c r="G37" s="76"/>
      <c r="H37" s="25"/>
      <c r="I37" s="76"/>
      <c r="J37" s="6"/>
      <c r="K37" s="76"/>
      <c r="L37" s="6"/>
      <c r="M37" s="25"/>
      <c r="N37" s="65"/>
      <c r="O37" s="65"/>
      <c r="P37" s="65"/>
      <c r="Q37" s="65"/>
      <c r="S37" s="16"/>
    </row>
    <row r="38" spans="1:19" s="66" customFormat="1" ht="22.5" customHeight="1">
      <c r="A38" s="18"/>
      <c r="B38" s="73" t="s">
        <v>56</v>
      </c>
      <c r="C38" s="59" t="s">
        <v>57</v>
      </c>
      <c r="D38" s="93">
        <v>249.59600782067017</v>
      </c>
      <c r="E38" s="77">
        <v>295</v>
      </c>
      <c r="F38" s="94">
        <v>263.8</v>
      </c>
      <c r="G38" s="83">
        <v>265.89999999999998</v>
      </c>
      <c r="H38" s="25">
        <f t="shared" si="1"/>
        <v>106.53215262603234</v>
      </c>
      <c r="I38" s="83">
        <v>265.89999999999998</v>
      </c>
      <c r="J38" s="77">
        <v>265</v>
      </c>
      <c r="K38" s="85"/>
      <c r="L38" s="77">
        <v>265</v>
      </c>
      <c r="M38" s="25">
        <f t="shared" si="2"/>
        <v>99.661526889808201</v>
      </c>
      <c r="N38" s="65"/>
      <c r="O38" s="65"/>
      <c r="P38" s="65"/>
      <c r="Q38" s="65"/>
      <c r="S38" s="16"/>
    </row>
    <row r="39" spans="1:19" s="66" customFormat="1" ht="22.5" customHeight="1">
      <c r="A39" s="18"/>
      <c r="B39" s="73" t="s">
        <v>58</v>
      </c>
      <c r="C39" s="59" t="s">
        <v>59</v>
      </c>
      <c r="D39" s="93">
        <v>27446.824999999997</v>
      </c>
      <c r="E39" s="77">
        <v>32450</v>
      </c>
      <c r="F39" s="94">
        <v>28258.400000000001</v>
      </c>
      <c r="G39" s="83">
        <v>30833.5</v>
      </c>
      <c r="H39" s="25">
        <f t="shared" si="1"/>
        <v>112.33904103662265</v>
      </c>
      <c r="I39" s="83">
        <v>30833.5</v>
      </c>
      <c r="J39" s="77">
        <v>30475</v>
      </c>
      <c r="K39" s="85"/>
      <c r="L39" s="77">
        <v>30475</v>
      </c>
      <c r="M39" s="25">
        <f t="shared" si="2"/>
        <v>98.837303582142809</v>
      </c>
      <c r="N39" s="65"/>
      <c r="O39" s="65"/>
      <c r="P39" s="65"/>
      <c r="Q39" s="65"/>
      <c r="S39" s="16"/>
    </row>
    <row r="40" spans="1:19" s="66" customFormat="1" ht="23.45" customHeight="1">
      <c r="A40" s="18" t="s">
        <v>68</v>
      </c>
      <c r="B40" s="73" t="s">
        <v>69</v>
      </c>
      <c r="C40" s="59"/>
      <c r="D40" s="77"/>
      <c r="E40" s="25"/>
      <c r="F40" s="71"/>
      <c r="G40" s="75"/>
      <c r="H40" s="25"/>
      <c r="I40" s="75"/>
      <c r="J40" s="16"/>
      <c r="K40" s="75"/>
      <c r="L40" s="16"/>
      <c r="M40" s="25"/>
      <c r="N40" s="65"/>
      <c r="O40" s="65"/>
      <c r="P40" s="65"/>
      <c r="Q40" s="65"/>
      <c r="S40" s="16"/>
    </row>
    <row r="41" spans="1:19" s="66" customFormat="1" ht="23.45" customHeight="1">
      <c r="A41" s="18"/>
      <c r="B41" s="73" t="s">
        <v>56</v>
      </c>
      <c r="C41" s="59" t="s">
        <v>57</v>
      </c>
      <c r="D41" s="95">
        <v>147.80000000000001</v>
      </c>
      <c r="E41" s="77">
        <v>168</v>
      </c>
      <c r="F41" s="96">
        <v>144.9</v>
      </c>
      <c r="G41" s="97">
        <v>148.80000000000001</v>
      </c>
      <c r="H41" s="25">
        <f t="shared" si="1"/>
        <v>100.6765899864682</v>
      </c>
      <c r="I41" s="97">
        <v>148.80000000000001</v>
      </c>
      <c r="J41" s="99">
        <v>150</v>
      </c>
      <c r="K41" s="98"/>
      <c r="L41" s="99">
        <v>150</v>
      </c>
      <c r="M41" s="25">
        <f t="shared" si="2"/>
        <v>100.80645161290322</v>
      </c>
      <c r="N41" s="65"/>
      <c r="O41" s="65"/>
      <c r="P41" s="65"/>
      <c r="Q41" s="65"/>
      <c r="S41" s="16"/>
    </row>
    <row r="42" spans="1:19" s="66" customFormat="1" ht="23.45" customHeight="1">
      <c r="A42" s="18"/>
      <c r="B42" s="73" t="s">
        <v>58</v>
      </c>
      <c r="C42" s="59" t="s">
        <v>59</v>
      </c>
      <c r="D42" s="95">
        <v>21189.9</v>
      </c>
      <c r="E42" s="77">
        <v>48720</v>
      </c>
      <c r="F42" s="96">
        <v>25371.599999999999</v>
      </c>
      <c r="G42" s="97">
        <v>27557.599999999999</v>
      </c>
      <c r="H42" s="25">
        <f t="shared" si="1"/>
        <v>130.05063733193643</v>
      </c>
      <c r="I42" s="97">
        <v>27557.599999999999</v>
      </c>
      <c r="J42" s="99">
        <v>30000</v>
      </c>
      <c r="K42" s="98"/>
      <c r="L42" s="99">
        <v>30000</v>
      </c>
      <c r="M42" s="25">
        <f t="shared" si="2"/>
        <v>108.86289081777805</v>
      </c>
      <c r="N42" s="65"/>
      <c r="O42" s="65"/>
      <c r="P42" s="65"/>
      <c r="Q42" s="65"/>
      <c r="S42" s="16"/>
    </row>
    <row r="43" spans="1:19" s="66" customFormat="1" ht="23.45" customHeight="1">
      <c r="A43" s="18" t="s">
        <v>70</v>
      </c>
      <c r="B43" s="73" t="s">
        <v>71</v>
      </c>
      <c r="C43" s="59"/>
      <c r="D43" s="71"/>
      <c r="E43" s="25"/>
      <c r="F43" s="71"/>
      <c r="G43" s="76"/>
      <c r="H43" s="25"/>
      <c r="I43" s="76"/>
      <c r="J43" s="6"/>
      <c r="K43" s="76"/>
      <c r="L43" s="6"/>
      <c r="M43" s="25"/>
      <c r="N43" s="65"/>
      <c r="O43" s="65"/>
      <c r="P43" s="65"/>
      <c r="Q43" s="65"/>
      <c r="S43" s="16"/>
    </row>
    <row r="44" spans="1:19" s="66" customFormat="1" ht="23.45" customHeight="1">
      <c r="A44" s="18"/>
      <c r="B44" s="73" t="s">
        <v>56</v>
      </c>
      <c r="C44" s="59" t="s">
        <v>57</v>
      </c>
      <c r="D44" s="100">
        <v>111.5</v>
      </c>
      <c r="E44" s="77">
        <v>127</v>
      </c>
      <c r="F44" s="100">
        <v>145.1</v>
      </c>
      <c r="G44" s="76">
        <v>125</v>
      </c>
      <c r="H44" s="25">
        <f t="shared" si="1"/>
        <v>112.10762331838565</v>
      </c>
      <c r="I44" s="76">
        <v>125</v>
      </c>
      <c r="J44" s="6">
        <v>145</v>
      </c>
      <c r="K44" s="76"/>
      <c r="L44" s="6">
        <v>145</v>
      </c>
      <c r="M44" s="25">
        <f t="shared" si="2"/>
        <v>116</v>
      </c>
      <c r="N44" s="65"/>
      <c r="O44" s="65"/>
      <c r="P44" s="65"/>
      <c r="Q44" s="65"/>
      <c r="S44" s="16"/>
    </row>
    <row r="45" spans="1:19" s="66" customFormat="1" ht="23.45" customHeight="1">
      <c r="A45" s="18"/>
      <c r="B45" s="73" t="s">
        <v>58</v>
      </c>
      <c r="C45" s="59" t="s">
        <v>59</v>
      </c>
      <c r="D45" s="77">
        <v>2551.3000000000002</v>
      </c>
      <c r="E45" s="77">
        <v>4445</v>
      </c>
      <c r="F45" s="25">
        <v>3080.8</v>
      </c>
      <c r="G45" s="101">
        <v>3092.4</v>
      </c>
      <c r="H45" s="25">
        <f t="shared" si="1"/>
        <v>121.20879551601143</v>
      </c>
      <c r="I45" s="101">
        <v>3092.4</v>
      </c>
      <c r="J45" s="6">
        <v>2900</v>
      </c>
      <c r="K45" s="76"/>
      <c r="L45" s="6">
        <v>2900</v>
      </c>
      <c r="M45" s="25">
        <f t="shared" si="2"/>
        <v>93.778295175268397</v>
      </c>
      <c r="N45" s="65"/>
      <c r="O45" s="65"/>
      <c r="P45" s="65"/>
      <c r="Q45" s="65"/>
      <c r="S45" s="16"/>
    </row>
    <row r="46" spans="1:19" s="66" customFormat="1" ht="23.45" customHeight="1">
      <c r="A46" s="18" t="s">
        <v>72</v>
      </c>
      <c r="B46" s="73" t="s">
        <v>73</v>
      </c>
      <c r="C46" s="59"/>
      <c r="D46" s="71"/>
      <c r="E46" s="25"/>
      <c r="F46" s="71"/>
      <c r="G46" s="76"/>
      <c r="H46" s="25"/>
      <c r="I46" s="76"/>
      <c r="J46" s="6"/>
      <c r="K46" s="76"/>
      <c r="L46" s="6"/>
      <c r="M46" s="25"/>
      <c r="N46" s="65"/>
      <c r="O46" s="65"/>
      <c r="P46" s="65"/>
      <c r="Q46" s="65"/>
      <c r="S46" s="16"/>
    </row>
    <row r="47" spans="1:19" s="66" customFormat="1" ht="23.45" customHeight="1">
      <c r="A47" s="18"/>
      <c r="B47" s="73" t="s">
        <v>56</v>
      </c>
      <c r="C47" s="59" t="s">
        <v>57</v>
      </c>
      <c r="D47" s="25">
        <v>161.69999999999999</v>
      </c>
      <c r="E47" s="25">
        <v>170.9</v>
      </c>
      <c r="F47" s="25">
        <v>177</v>
      </c>
      <c r="G47" s="76">
        <v>177</v>
      </c>
      <c r="H47" s="25">
        <f t="shared" si="1"/>
        <v>109.46196660482374</v>
      </c>
      <c r="I47" s="76">
        <v>177</v>
      </c>
      <c r="J47" s="6">
        <v>177</v>
      </c>
      <c r="K47" s="76"/>
      <c r="L47" s="6">
        <v>170</v>
      </c>
      <c r="M47" s="25">
        <f t="shared" si="2"/>
        <v>100</v>
      </c>
      <c r="N47" s="65"/>
      <c r="O47" s="65"/>
      <c r="P47" s="65"/>
      <c r="Q47" s="65"/>
      <c r="S47" s="16"/>
    </row>
    <row r="48" spans="1:19" s="66" customFormat="1" ht="23.45" customHeight="1">
      <c r="A48" s="18"/>
      <c r="B48" s="73" t="s">
        <v>58</v>
      </c>
      <c r="C48" s="59" t="s">
        <v>59</v>
      </c>
      <c r="D48" s="25">
        <v>76759.399999999994</v>
      </c>
      <c r="E48" s="25">
        <v>89722.5</v>
      </c>
      <c r="F48" s="25">
        <v>70078.899999999994</v>
      </c>
      <c r="G48" s="101">
        <v>83744.2</v>
      </c>
      <c r="H48" s="25">
        <f t="shared" si="1"/>
        <v>109.09960213341949</v>
      </c>
      <c r="I48" s="101">
        <v>83744.2</v>
      </c>
      <c r="J48" s="6">
        <v>88000</v>
      </c>
      <c r="K48" s="76"/>
      <c r="L48" s="6">
        <v>88000</v>
      </c>
      <c r="M48" s="25">
        <f t="shared" si="2"/>
        <v>105.08190417963274</v>
      </c>
      <c r="N48" s="65"/>
      <c r="O48" s="65"/>
      <c r="P48" s="65"/>
      <c r="Q48" s="65"/>
      <c r="S48" s="16"/>
    </row>
    <row r="49" spans="1:20" s="50" customFormat="1" ht="23.45" customHeight="1">
      <c r="A49" s="45">
        <v>3</v>
      </c>
      <c r="B49" s="46" t="s">
        <v>74</v>
      </c>
      <c r="C49" s="41"/>
      <c r="D49" s="74"/>
      <c r="E49" s="25"/>
      <c r="F49" s="74"/>
      <c r="G49" s="85"/>
      <c r="H49" s="25"/>
      <c r="I49" s="85"/>
      <c r="J49" s="77"/>
      <c r="K49" s="85"/>
      <c r="L49" s="77"/>
      <c r="M49" s="25"/>
      <c r="N49" s="65"/>
      <c r="O49" s="65"/>
      <c r="P49" s="65"/>
      <c r="Q49" s="65"/>
      <c r="S49" s="16"/>
    </row>
    <row r="50" spans="1:20" s="66" customFormat="1" ht="23.45" customHeight="1">
      <c r="A50" s="48"/>
      <c r="B50" s="102" t="s">
        <v>474</v>
      </c>
      <c r="C50" s="103"/>
      <c r="D50" s="104">
        <v>89716.599999999991</v>
      </c>
      <c r="E50" s="104">
        <v>104759</v>
      </c>
      <c r="F50" s="104">
        <v>46640.1</v>
      </c>
      <c r="G50" s="101">
        <v>86913.3</v>
      </c>
      <c r="H50" s="105">
        <v>95.30008939259848</v>
      </c>
      <c r="I50" s="101">
        <v>86913.3</v>
      </c>
      <c r="J50" s="101">
        <v>90500</v>
      </c>
      <c r="K50" s="101"/>
      <c r="L50" s="101">
        <v>90500</v>
      </c>
      <c r="M50" s="101">
        <v>105.84795321637428</v>
      </c>
      <c r="N50" s="65"/>
      <c r="O50" s="65"/>
      <c r="P50" s="65"/>
      <c r="Q50" s="65"/>
      <c r="S50" s="75"/>
    </row>
    <row r="51" spans="1:20" s="110" customFormat="1" ht="23.45" customHeight="1">
      <c r="A51" s="106"/>
      <c r="B51" s="107" t="s">
        <v>11</v>
      </c>
      <c r="C51" s="59" t="s">
        <v>59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9"/>
      <c r="O51" s="109"/>
      <c r="P51" s="109"/>
      <c r="Q51" s="109"/>
      <c r="S51" s="111"/>
    </row>
    <row r="52" spans="1:20" s="66" customFormat="1" ht="23.45" customHeight="1">
      <c r="A52" s="18"/>
      <c r="B52" s="73" t="s">
        <v>252</v>
      </c>
      <c r="C52" s="59" t="s">
        <v>59</v>
      </c>
      <c r="D52" s="25">
        <v>71501.7</v>
      </c>
      <c r="E52" s="77">
        <v>80709</v>
      </c>
      <c r="F52" s="25">
        <v>36822.9</v>
      </c>
      <c r="G52" s="76">
        <v>63344.800000000003</v>
      </c>
      <c r="H52" s="25">
        <f t="shared" si="1"/>
        <v>88.592019490445693</v>
      </c>
      <c r="I52" s="76">
        <v>63344.800000000003</v>
      </c>
      <c r="J52" s="6">
        <v>65000</v>
      </c>
      <c r="K52" s="76"/>
      <c r="L52" s="6">
        <v>65000</v>
      </c>
      <c r="M52" s="25">
        <f t="shared" si="2"/>
        <v>102.61300059357674</v>
      </c>
      <c r="N52" s="65"/>
      <c r="O52" s="65"/>
      <c r="P52" s="65"/>
      <c r="Q52" s="65"/>
      <c r="S52" s="16"/>
    </row>
    <row r="53" spans="1:20" s="66" customFormat="1" ht="23.45" customHeight="1">
      <c r="A53" s="18"/>
      <c r="B53" s="73" t="s">
        <v>253</v>
      </c>
      <c r="C53" s="59" t="s">
        <v>59</v>
      </c>
      <c r="D53" s="25">
        <v>15965.9</v>
      </c>
      <c r="E53" s="77">
        <v>21550</v>
      </c>
      <c r="F53" s="25">
        <v>8598.9</v>
      </c>
      <c r="G53" s="76">
        <v>21222.2</v>
      </c>
      <c r="H53" s="25">
        <f t="shared" si="1"/>
        <v>132.92204009795879</v>
      </c>
      <c r="I53" s="76">
        <v>21222.2</v>
      </c>
      <c r="J53" s="6">
        <v>23000</v>
      </c>
      <c r="K53" s="76"/>
      <c r="L53" s="6">
        <v>23000</v>
      </c>
      <c r="M53" s="25">
        <f t="shared" si="2"/>
        <v>108.37707683463543</v>
      </c>
      <c r="N53" s="65"/>
      <c r="O53" s="65"/>
      <c r="P53" s="65"/>
      <c r="Q53" s="65"/>
      <c r="S53" s="16"/>
    </row>
    <row r="54" spans="1:20" s="66" customFormat="1" ht="23.45" customHeight="1">
      <c r="A54" s="18"/>
      <c r="B54" s="73" t="s">
        <v>254</v>
      </c>
      <c r="C54" s="59" t="s">
        <v>59</v>
      </c>
      <c r="D54" s="77">
        <v>2249</v>
      </c>
      <c r="E54" s="77">
        <v>2370</v>
      </c>
      <c r="F54" s="25">
        <v>1158.2</v>
      </c>
      <c r="G54" s="76">
        <v>2346.3000000000002</v>
      </c>
      <c r="H54" s="25">
        <f t="shared" si="1"/>
        <v>104.32636727434416</v>
      </c>
      <c r="I54" s="76">
        <v>2346.3000000000002</v>
      </c>
      <c r="J54" s="6">
        <v>2500</v>
      </c>
      <c r="K54" s="76"/>
      <c r="L54" s="6">
        <v>2500</v>
      </c>
      <c r="M54" s="25">
        <f t="shared" si="2"/>
        <v>106.55073946213186</v>
      </c>
      <c r="N54" s="65"/>
      <c r="O54" s="65"/>
      <c r="P54" s="65"/>
      <c r="Q54" s="65"/>
      <c r="S54" s="16"/>
    </row>
    <row r="55" spans="1:20" s="66" customFormat="1" ht="23.45" customHeight="1">
      <c r="A55" s="18"/>
      <c r="B55" s="73" t="s">
        <v>75</v>
      </c>
      <c r="C55" s="59" t="s">
        <v>76</v>
      </c>
      <c r="D55" s="77">
        <v>3202</v>
      </c>
      <c r="E55" s="77">
        <v>6000</v>
      </c>
      <c r="F55" s="25">
        <v>3397</v>
      </c>
      <c r="G55" s="76">
        <v>3600</v>
      </c>
      <c r="H55" s="25">
        <f t="shared" si="1"/>
        <v>112.42973141786382</v>
      </c>
      <c r="I55" s="76">
        <v>3600</v>
      </c>
      <c r="J55" s="6">
        <v>4200</v>
      </c>
      <c r="K55" s="76"/>
      <c r="L55" s="6">
        <v>8000</v>
      </c>
      <c r="M55" s="25">
        <f t="shared" si="2"/>
        <v>116.66666666666667</v>
      </c>
      <c r="N55" s="65"/>
      <c r="O55" s="65"/>
      <c r="P55" s="65"/>
      <c r="Q55" s="65"/>
      <c r="S55" s="16"/>
      <c r="T55" s="66" t="s">
        <v>494</v>
      </c>
    </row>
    <row r="56" spans="1:20" s="66" customFormat="1" ht="23.45" customHeight="1">
      <c r="A56" s="18"/>
      <c r="B56" s="73" t="s">
        <v>77</v>
      </c>
      <c r="C56" s="59" t="s">
        <v>76</v>
      </c>
      <c r="D56" s="77">
        <v>2440</v>
      </c>
      <c r="E56" s="77">
        <v>2400</v>
      </c>
      <c r="F56" s="25">
        <v>2610</v>
      </c>
      <c r="G56" s="76">
        <v>2160</v>
      </c>
      <c r="H56" s="25">
        <f t="shared" si="1"/>
        <v>88.524590163934434</v>
      </c>
      <c r="I56" s="76">
        <v>2160</v>
      </c>
      <c r="J56" s="6">
        <v>2520</v>
      </c>
      <c r="K56" s="76"/>
      <c r="L56" s="6">
        <v>3200</v>
      </c>
      <c r="M56" s="25">
        <f t="shared" si="2"/>
        <v>116.66666666666666</v>
      </c>
      <c r="N56" s="65"/>
      <c r="O56" s="65"/>
      <c r="P56" s="65"/>
      <c r="Q56" s="65"/>
      <c r="S56" s="16"/>
    </row>
    <row r="57" spans="1:20" s="66" customFormat="1" ht="23.45" customHeight="1">
      <c r="A57" s="18"/>
      <c r="B57" s="73" t="s">
        <v>78</v>
      </c>
      <c r="C57" s="59" t="s">
        <v>79</v>
      </c>
      <c r="D57" s="77">
        <v>6227.4</v>
      </c>
      <c r="E57" s="77">
        <v>12000</v>
      </c>
      <c r="F57" s="112">
        <v>5820</v>
      </c>
      <c r="G57" s="76">
        <v>11000</v>
      </c>
      <c r="H57" s="25">
        <f t="shared" si="1"/>
        <v>176.63872563188491</v>
      </c>
      <c r="I57" s="76">
        <v>11000</v>
      </c>
      <c r="J57" s="6">
        <v>12000</v>
      </c>
      <c r="K57" s="76"/>
      <c r="L57" s="6">
        <v>13000</v>
      </c>
      <c r="M57" s="25">
        <f t="shared" si="2"/>
        <v>109.09090909090909</v>
      </c>
      <c r="N57" s="65"/>
      <c r="O57" s="65"/>
      <c r="P57" s="65"/>
      <c r="Q57" s="65"/>
      <c r="S57" s="16"/>
    </row>
    <row r="58" spans="1:20" s="66" customFormat="1" ht="23.45" customHeight="1">
      <c r="A58" s="18"/>
      <c r="B58" s="73" t="s">
        <v>419</v>
      </c>
      <c r="C58" s="59" t="s">
        <v>76</v>
      </c>
      <c r="D58" s="77">
        <v>936</v>
      </c>
      <c r="E58" s="77">
        <v>4000</v>
      </c>
      <c r="F58" s="25">
        <v>2032</v>
      </c>
      <c r="G58" s="76">
        <v>3500</v>
      </c>
      <c r="H58" s="25">
        <f t="shared" si="1"/>
        <v>373.93162393162396</v>
      </c>
      <c r="I58" s="76">
        <v>3500</v>
      </c>
      <c r="J58" s="6">
        <v>4000</v>
      </c>
      <c r="K58" s="76"/>
      <c r="L58" s="6">
        <v>4500</v>
      </c>
      <c r="M58" s="25">
        <f t="shared" si="2"/>
        <v>114.28571428571429</v>
      </c>
      <c r="N58" s="65"/>
      <c r="O58" s="65"/>
      <c r="P58" s="65"/>
      <c r="Q58" s="65"/>
      <c r="S58" s="16"/>
      <c r="T58" s="66" t="s">
        <v>494</v>
      </c>
    </row>
    <row r="59" spans="1:20" s="66" customFormat="1" ht="23.45" customHeight="1">
      <c r="A59" s="18"/>
      <c r="B59" s="73" t="s">
        <v>420</v>
      </c>
      <c r="C59" s="59" t="s">
        <v>76</v>
      </c>
      <c r="D59" s="77">
        <v>26970</v>
      </c>
      <c r="E59" s="77">
        <v>28000</v>
      </c>
      <c r="F59" s="25">
        <v>27600</v>
      </c>
      <c r="G59" s="76">
        <v>27100</v>
      </c>
      <c r="H59" s="25">
        <f t="shared" si="1"/>
        <v>100.48201705598814</v>
      </c>
      <c r="I59" s="76">
        <v>27100</v>
      </c>
      <c r="J59" s="6">
        <v>28000</v>
      </c>
      <c r="K59" s="76"/>
      <c r="L59" s="6">
        <v>35000</v>
      </c>
      <c r="M59" s="25">
        <f t="shared" si="2"/>
        <v>103.3210332103321</v>
      </c>
      <c r="N59" s="65"/>
      <c r="O59" s="65"/>
      <c r="P59" s="65"/>
      <c r="Q59" s="65"/>
      <c r="S59" s="16"/>
    </row>
    <row r="60" spans="1:20" s="50" customFormat="1" ht="24" customHeight="1">
      <c r="A60" s="45">
        <v>4</v>
      </c>
      <c r="B60" s="46" t="s">
        <v>80</v>
      </c>
      <c r="C60" s="41"/>
      <c r="D60" s="74"/>
      <c r="E60" s="25"/>
      <c r="F60" s="74"/>
      <c r="G60" s="72"/>
      <c r="H60" s="25"/>
      <c r="I60" s="72"/>
      <c r="J60" s="71"/>
      <c r="K60" s="72"/>
      <c r="L60" s="71"/>
      <c r="M60" s="25"/>
      <c r="N60" s="65"/>
      <c r="O60" s="65"/>
      <c r="P60" s="65"/>
      <c r="Q60" s="65"/>
      <c r="S60" s="16"/>
    </row>
    <row r="61" spans="1:20" s="66" customFormat="1" ht="24" customHeight="1">
      <c r="A61" s="18"/>
      <c r="B61" s="73" t="s">
        <v>82</v>
      </c>
      <c r="C61" s="41" t="s">
        <v>83</v>
      </c>
      <c r="D61" s="77">
        <v>10</v>
      </c>
      <c r="E61" s="77">
        <v>50</v>
      </c>
      <c r="F61" s="25">
        <v>45</v>
      </c>
      <c r="G61" s="85">
        <v>45</v>
      </c>
      <c r="H61" s="25">
        <f t="shared" si="1"/>
        <v>450</v>
      </c>
      <c r="I61" s="85">
        <v>45</v>
      </c>
      <c r="J61" s="77">
        <v>30</v>
      </c>
      <c r="K61" s="85"/>
      <c r="L61" s="77">
        <v>0</v>
      </c>
      <c r="M61" s="25">
        <f t="shared" si="2"/>
        <v>66.666666666666671</v>
      </c>
      <c r="N61" s="65"/>
      <c r="O61" s="65"/>
      <c r="P61" s="65"/>
      <c r="Q61" s="65"/>
      <c r="S61" s="16"/>
    </row>
    <row r="62" spans="1:20" s="66" customFormat="1">
      <c r="A62" s="18"/>
      <c r="B62" s="73" t="s">
        <v>84</v>
      </c>
      <c r="C62" s="41" t="s">
        <v>83</v>
      </c>
      <c r="D62" s="113">
        <v>2648</v>
      </c>
      <c r="E62" s="77">
        <v>2648</v>
      </c>
      <c r="F62" s="77">
        <v>2648</v>
      </c>
      <c r="G62" s="85">
        <v>2648</v>
      </c>
      <c r="H62" s="25">
        <f t="shared" si="1"/>
        <v>100</v>
      </c>
      <c r="I62" s="85">
        <v>2648</v>
      </c>
      <c r="J62" s="77">
        <v>2648</v>
      </c>
      <c r="K62" s="85"/>
      <c r="L62" s="77">
        <v>2648</v>
      </c>
      <c r="M62" s="77">
        <f t="shared" si="2"/>
        <v>100</v>
      </c>
      <c r="N62" s="65"/>
      <c r="O62" s="65"/>
      <c r="P62" s="65"/>
      <c r="Q62" s="65"/>
      <c r="S62" s="16"/>
    </row>
    <row r="63" spans="1:20" s="66" customFormat="1">
      <c r="A63" s="18"/>
      <c r="B63" s="73" t="s">
        <v>81</v>
      </c>
      <c r="C63" s="41" t="s">
        <v>83</v>
      </c>
      <c r="D63" s="25">
        <v>287.10000000000002</v>
      </c>
      <c r="E63" s="25">
        <v>287.10000000000002</v>
      </c>
      <c r="F63" s="25">
        <v>287.10000000000002</v>
      </c>
      <c r="G63" s="83">
        <v>287.10000000000002</v>
      </c>
      <c r="H63" s="25">
        <f t="shared" si="1"/>
        <v>99.999999999999986</v>
      </c>
      <c r="I63" s="83">
        <v>287.10000000000002</v>
      </c>
      <c r="J63" s="25">
        <v>287.10000000000002</v>
      </c>
      <c r="K63" s="83"/>
      <c r="L63" s="25">
        <v>287.10000000000002</v>
      </c>
      <c r="M63" s="77">
        <f t="shared" si="2"/>
        <v>99.999999999999986</v>
      </c>
      <c r="N63" s="65"/>
      <c r="O63" s="65"/>
      <c r="P63" s="65"/>
      <c r="Q63" s="65"/>
      <c r="S63" s="16"/>
    </row>
    <row r="64" spans="1:20" s="66" customFormat="1" ht="24" customHeight="1">
      <c r="A64" s="18"/>
      <c r="B64" s="73" t="s">
        <v>85</v>
      </c>
      <c r="C64" s="41" t="s">
        <v>18</v>
      </c>
      <c r="D64" s="71">
        <v>6.27</v>
      </c>
      <c r="E64" s="25">
        <v>6.3</v>
      </c>
      <c r="F64" s="71">
        <v>6.27</v>
      </c>
      <c r="G64" s="72">
        <v>6.3</v>
      </c>
      <c r="H64" s="25">
        <f t="shared" si="1"/>
        <v>100.47846889952154</v>
      </c>
      <c r="I64" s="72">
        <v>6.3</v>
      </c>
      <c r="J64" s="71">
        <v>6.3</v>
      </c>
      <c r="K64" s="72"/>
      <c r="L64" s="71">
        <v>6.3</v>
      </c>
      <c r="M64" s="77">
        <f t="shared" si="2"/>
        <v>100</v>
      </c>
      <c r="N64" s="84"/>
      <c r="O64" s="84"/>
      <c r="P64" s="84"/>
      <c r="Q64" s="84"/>
      <c r="S64" s="16"/>
    </row>
    <row r="65" spans="1:19" s="66" customFormat="1" hidden="1">
      <c r="A65" s="18" t="s">
        <v>37</v>
      </c>
      <c r="B65" s="58" t="s">
        <v>86</v>
      </c>
      <c r="C65" s="41"/>
      <c r="D65" s="114"/>
      <c r="E65" s="25"/>
      <c r="F65" s="74"/>
      <c r="G65" s="72"/>
      <c r="H65" s="25" t="e">
        <f t="shared" si="1"/>
        <v>#DIV/0!</v>
      </c>
      <c r="I65" s="72"/>
      <c r="J65" s="71"/>
      <c r="K65" s="72"/>
      <c r="L65" s="71"/>
      <c r="M65" s="77" t="e">
        <f t="shared" si="2"/>
        <v>#DIV/0!</v>
      </c>
      <c r="N65" s="84"/>
      <c r="O65" s="84"/>
      <c r="P65" s="84"/>
      <c r="Q65" s="84"/>
      <c r="S65" s="16"/>
    </row>
    <row r="66" spans="1:19" s="66" customFormat="1" hidden="1">
      <c r="A66" s="18"/>
      <c r="B66" s="73" t="s">
        <v>87</v>
      </c>
      <c r="C66" s="41" t="s">
        <v>88</v>
      </c>
      <c r="D66" s="114"/>
      <c r="E66" s="25"/>
      <c r="F66" s="74"/>
      <c r="G66" s="72"/>
      <c r="H66" s="25" t="e">
        <f t="shared" si="1"/>
        <v>#DIV/0!</v>
      </c>
      <c r="I66" s="72"/>
      <c r="J66" s="71"/>
      <c r="K66" s="72"/>
      <c r="L66" s="71"/>
      <c r="M66" s="77" t="e">
        <f t="shared" si="2"/>
        <v>#DIV/0!</v>
      </c>
      <c r="N66" s="84"/>
      <c r="O66" s="84"/>
      <c r="P66" s="84"/>
      <c r="Q66" s="84"/>
      <c r="S66" s="16"/>
    </row>
    <row r="67" spans="1:19" s="66" customFormat="1" hidden="1">
      <c r="A67" s="18"/>
      <c r="B67" s="115" t="s">
        <v>26</v>
      </c>
      <c r="C67" s="41"/>
      <c r="D67" s="114"/>
      <c r="E67" s="25"/>
      <c r="F67" s="74"/>
      <c r="G67" s="72"/>
      <c r="H67" s="25" t="e">
        <f t="shared" si="1"/>
        <v>#DIV/0!</v>
      </c>
      <c r="I67" s="72"/>
      <c r="J67" s="71"/>
      <c r="K67" s="72"/>
      <c r="L67" s="71"/>
      <c r="M67" s="77" t="e">
        <f t="shared" si="2"/>
        <v>#DIV/0!</v>
      </c>
      <c r="N67" s="84"/>
      <c r="O67" s="84"/>
      <c r="P67" s="84"/>
      <c r="Q67" s="84"/>
      <c r="S67" s="16"/>
    </row>
    <row r="68" spans="1:19" s="66" customFormat="1" hidden="1">
      <c r="A68" s="18"/>
      <c r="B68" s="58" t="s">
        <v>89</v>
      </c>
      <c r="C68" s="41" t="s">
        <v>88</v>
      </c>
      <c r="D68" s="114"/>
      <c r="E68" s="25"/>
      <c r="F68" s="74"/>
      <c r="G68" s="72"/>
      <c r="H68" s="25" t="e">
        <f t="shared" si="1"/>
        <v>#DIV/0!</v>
      </c>
      <c r="I68" s="72"/>
      <c r="J68" s="71"/>
      <c r="K68" s="72"/>
      <c r="L68" s="71"/>
      <c r="M68" s="77" t="e">
        <f t="shared" si="2"/>
        <v>#DIV/0!</v>
      </c>
      <c r="N68" s="84"/>
      <c r="O68" s="84"/>
      <c r="P68" s="84"/>
      <c r="Q68" s="84"/>
      <c r="S68" s="16"/>
    </row>
    <row r="69" spans="1:19" s="66" customFormat="1" hidden="1">
      <c r="A69" s="18"/>
      <c r="B69" s="58" t="s">
        <v>90</v>
      </c>
      <c r="C69" s="41" t="s">
        <v>88</v>
      </c>
      <c r="D69" s="114"/>
      <c r="E69" s="25"/>
      <c r="F69" s="74"/>
      <c r="G69" s="72"/>
      <c r="H69" s="25" t="e">
        <f t="shared" si="1"/>
        <v>#DIV/0!</v>
      </c>
      <c r="I69" s="72"/>
      <c r="J69" s="71"/>
      <c r="K69" s="72"/>
      <c r="L69" s="71"/>
      <c r="M69" s="77" t="e">
        <f t="shared" si="2"/>
        <v>#DIV/0!</v>
      </c>
      <c r="N69" s="84"/>
      <c r="O69" s="84"/>
      <c r="P69" s="84"/>
      <c r="Q69" s="84"/>
      <c r="S69" s="16"/>
    </row>
    <row r="70" spans="1:19" s="50" customFormat="1" ht="24" customHeight="1">
      <c r="A70" s="45">
        <v>5</v>
      </c>
      <c r="B70" s="46" t="s">
        <v>91</v>
      </c>
      <c r="C70" s="41"/>
      <c r="D70" s="114"/>
      <c r="E70" s="25"/>
      <c r="F70" s="74"/>
      <c r="G70" s="72"/>
      <c r="H70" s="25"/>
      <c r="I70" s="72"/>
      <c r="J70" s="71"/>
      <c r="K70" s="72"/>
      <c r="L70" s="71"/>
      <c r="M70" s="77"/>
      <c r="N70" s="116"/>
      <c r="O70" s="116"/>
      <c r="P70" s="116"/>
      <c r="Q70" s="116"/>
      <c r="S70" s="16"/>
    </row>
    <row r="71" spans="1:19" s="66" customFormat="1" ht="24" customHeight="1">
      <c r="A71" s="18" t="s">
        <v>421</v>
      </c>
      <c r="B71" s="58" t="s">
        <v>422</v>
      </c>
      <c r="C71" s="41" t="s">
        <v>423</v>
      </c>
      <c r="D71" s="71">
        <v>5385.1</v>
      </c>
      <c r="E71" s="77">
        <v>5700</v>
      </c>
      <c r="F71" s="77">
        <v>5451</v>
      </c>
      <c r="G71" s="85">
        <v>5815</v>
      </c>
      <c r="H71" s="25">
        <f t="shared" si="1"/>
        <v>107.98313866037769</v>
      </c>
      <c r="I71" s="85">
        <v>5815</v>
      </c>
      <c r="J71" s="77">
        <v>6147</v>
      </c>
      <c r="K71" s="85"/>
      <c r="L71" s="77">
        <v>6147</v>
      </c>
      <c r="M71" s="77">
        <f t="shared" si="2"/>
        <v>105.70937231298366</v>
      </c>
      <c r="N71" s="116"/>
      <c r="O71" s="116"/>
      <c r="P71" s="116"/>
      <c r="Q71" s="116"/>
      <c r="S71" s="16"/>
    </row>
    <row r="72" spans="1:19" s="66" customFormat="1" ht="24" customHeight="1">
      <c r="A72" s="18" t="s">
        <v>424</v>
      </c>
      <c r="B72" s="58" t="s">
        <v>425</v>
      </c>
      <c r="C72" s="41" t="s">
        <v>59</v>
      </c>
      <c r="D72" s="117">
        <v>22528</v>
      </c>
      <c r="E72" s="117">
        <v>24460</v>
      </c>
      <c r="F72" s="117">
        <v>11725</v>
      </c>
      <c r="G72" s="85">
        <v>24500</v>
      </c>
      <c r="H72" s="479">
        <v>113.28125</v>
      </c>
      <c r="I72" s="85">
        <v>24500</v>
      </c>
      <c r="J72" s="85">
        <v>25300</v>
      </c>
      <c r="K72" s="117"/>
      <c r="L72" s="117">
        <v>25900</v>
      </c>
      <c r="M72" s="83">
        <v>101.48902821316614</v>
      </c>
      <c r="N72" s="116"/>
      <c r="O72" s="116"/>
      <c r="P72" s="116"/>
      <c r="Q72" s="116"/>
      <c r="S72" s="16"/>
    </row>
    <row r="73" spans="1:19" s="66" customFormat="1" ht="24" customHeight="1">
      <c r="A73" s="48"/>
      <c r="B73" s="102" t="s">
        <v>475</v>
      </c>
      <c r="C73" s="103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6"/>
      <c r="O73" s="116"/>
      <c r="P73" s="116"/>
      <c r="Q73" s="116"/>
      <c r="S73" s="75"/>
    </row>
    <row r="74" spans="1:19" s="66" customFormat="1" ht="24" customHeight="1">
      <c r="A74" s="18"/>
      <c r="B74" s="73" t="s">
        <v>92</v>
      </c>
      <c r="C74" s="41" t="s">
        <v>59</v>
      </c>
      <c r="D74" s="77">
        <v>493</v>
      </c>
      <c r="E74" s="77">
        <v>600</v>
      </c>
      <c r="F74" s="25">
        <v>250</v>
      </c>
      <c r="G74" s="85">
        <v>500</v>
      </c>
      <c r="H74" s="25">
        <f t="shared" si="1"/>
        <v>101.41987829614605</v>
      </c>
      <c r="I74" s="85">
        <v>500</v>
      </c>
      <c r="J74" s="77">
        <v>500</v>
      </c>
      <c r="K74" s="85"/>
      <c r="L74" s="77">
        <v>610</v>
      </c>
      <c r="M74" s="25">
        <f>J74/G74%</f>
        <v>100</v>
      </c>
      <c r="N74" s="65"/>
      <c r="O74" s="65"/>
      <c r="P74" s="65"/>
      <c r="Q74" s="65"/>
      <c r="S74" s="16"/>
    </row>
    <row r="75" spans="1:19" s="66" customFormat="1" ht="24" customHeight="1">
      <c r="A75" s="18"/>
      <c r="B75" s="73" t="s">
        <v>93</v>
      </c>
      <c r="C75" s="41" t="s">
        <v>59</v>
      </c>
      <c r="D75" s="77">
        <v>22035</v>
      </c>
      <c r="E75" s="77">
        <v>23860</v>
      </c>
      <c r="F75" s="25">
        <v>11475.7</v>
      </c>
      <c r="G75" s="85">
        <v>24000</v>
      </c>
      <c r="H75" s="25">
        <f t="shared" si="1"/>
        <v>108.91763104152486</v>
      </c>
      <c r="I75" s="85">
        <v>24000</v>
      </c>
      <c r="J75" s="77">
        <v>24800</v>
      </c>
      <c r="K75" s="85"/>
      <c r="L75" s="77">
        <v>25290</v>
      </c>
      <c r="M75" s="25">
        <f>J75/G75%</f>
        <v>103.33333333333333</v>
      </c>
      <c r="N75" s="65"/>
      <c r="O75" s="65"/>
      <c r="P75" s="65"/>
      <c r="Q75" s="65"/>
      <c r="S75" s="16"/>
    </row>
    <row r="76" spans="1:19" s="66" customFormat="1" hidden="1">
      <c r="A76" s="18"/>
      <c r="B76" s="115" t="s">
        <v>26</v>
      </c>
      <c r="C76" s="41"/>
      <c r="D76" s="71"/>
      <c r="E76" s="25"/>
      <c r="F76" s="71"/>
      <c r="G76" s="72"/>
      <c r="H76" s="25" t="e">
        <f t="shared" si="1"/>
        <v>#DIV/0!</v>
      </c>
      <c r="I76" s="72"/>
      <c r="J76" s="71"/>
      <c r="K76" s="72"/>
      <c r="L76" s="71"/>
      <c r="M76" s="25" t="e">
        <f>J76/G76%</f>
        <v>#DIV/0!</v>
      </c>
      <c r="N76" s="65"/>
      <c r="O76" s="65"/>
      <c r="P76" s="65"/>
      <c r="Q76" s="65"/>
      <c r="S76" s="16"/>
    </row>
    <row r="77" spans="1:19" s="66" customFormat="1" hidden="1">
      <c r="A77" s="18"/>
      <c r="B77" s="58" t="s">
        <v>94</v>
      </c>
      <c r="C77" s="41" t="s">
        <v>95</v>
      </c>
      <c r="D77" s="71"/>
      <c r="E77" s="25"/>
      <c r="F77" s="71"/>
      <c r="G77" s="72"/>
      <c r="H77" s="25" t="e">
        <f t="shared" si="1"/>
        <v>#DIV/0!</v>
      </c>
      <c r="I77" s="72"/>
      <c r="J77" s="71"/>
      <c r="K77" s="72"/>
      <c r="L77" s="71"/>
      <c r="M77" s="25" t="e">
        <f>J77/G77%</f>
        <v>#DIV/0!</v>
      </c>
      <c r="N77" s="65"/>
      <c r="O77" s="65"/>
      <c r="P77" s="65"/>
      <c r="Q77" s="65"/>
      <c r="S77" s="16"/>
    </row>
    <row r="78" spans="1:19" s="66" customFormat="1" hidden="1">
      <c r="A78" s="18"/>
      <c r="B78" s="58" t="s">
        <v>96</v>
      </c>
      <c r="C78" s="41" t="s">
        <v>95</v>
      </c>
      <c r="D78" s="71"/>
      <c r="E78" s="25"/>
      <c r="F78" s="71"/>
      <c r="G78" s="72"/>
      <c r="H78" s="25" t="e">
        <f t="shared" ref="H78:H119" si="3">G78/D78%</f>
        <v>#DIV/0!</v>
      </c>
      <c r="I78" s="72"/>
      <c r="J78" s="71"/>
      <c r="K78" s="72"/>
      <c r="L78" s="71"/>
      <c r="M78" s="25" t="e">
        <f>J78/G78%</f>
        <v>#DIV/0!</v>
      </c>
      <c r="N78" s="65"/>
      <c r="O78" s="65"/>
      <c r="P78" s="65"/>
      <c r="Q78" s="65"/>
      <c r="S78" s="16"/>
    </row>
    <row r="79" spans="1:19" s="66" customFormat="1" ht="24" customHeight="1">
      <c r="A79" s="45">
        <v>6</v>
      </c>
      <c r="B79" s="46" t="s">
        <v>97</v>
      </c>
      <c r="C79" s="59"/>
      <c r="D79" s="71"/>
      <c r="E79" s="25"/>
      <c r="F79" s="71"/>
      <c r="G79" s="72"/>
      <c r="H79" s="25"/>
      <c r="I79" s="72"/>
      <c r="J79" s="71"/>
      <c r="K79" s="72"/>
      <c r="L79" s="71"/>
      <c r="M79" s="25"/>
      <c r="N79" s="65"/>
      <c r="O79" s="65"/>
      <c r="P79" s="65"/>
      <c r="Q79" s="65"/>
      <c r="S79" s="16"/>
    </row>
    <row r="80" spans="1:19" s="66" customFormat="1" hidden="1">
      <c r="A80" s="118"/>
      <c r="B80" s="73" t="s">
        <v>98</v>
      </c>
      <c r="C80" s="59" t="s">
        <v>99</v>
      </c>
      <c r="D80" s="71"/>
      <c r="E80" s="25"/>
      <c r="F80" s="71"/>
      <c r="G80" s="72"/>
      <c r="H80" s="25" t="e">
        <f t="shared" si="3"/>
        <v>#DIV/0!</v>
      </c>
      <c r="I80" s="72"/>
      <c r="J80" s="71"/>
      <c r="K80" s="72"/>
      <c r="L80" s="71"/>
      <c r="M80" s="25" t="e">
        <f t="shared" ref="M80:M85" si="4">J80/G80%</f>
        <v>#DIV/0!</v>
      </c>
      <c r="N80" s="65"/>
      <c r="O80" s="65"/>
      <c r="P80" s="65"/>
      <c r="Q80" s="65"/>
      <c r="S80" s="16"/>
    </row>
    <row r="81" spans="1:19" s="66" customFormat="1" hidden="1">
      <c r="A81" s="118"/>
      <c r="B81" s="73" t="s">
        <v>100</v>
      </c>
      <c r="C81" s="59" t="s">
        <v>99</v>
      </c>
      <c r="D81" s="71"/>
      <c r="E81" s="25"/>
      <c r="F81" s="71"/>
      <c r="G81" s="72"/>
      <c r="H81" s="25" t="e">
        <f t="shared" si="3"/>
        <v>#DIV/0!</v>
      </c>
      <c r="I81" s="72"/>
      <c r="J81" s="71"/>
      <c r="K81" s="72"/>
      <c r="L81" s="71"/>
      <c r="M81" s="25" t="e">
        <f t="shared" si="4"/>
        <v>#DIV/0!</v>
      </c>
      <c r="N81" s="65"/>
      <c r="O81" s="65"/>
      <c r="P81" s="65"/>
      <c r="Q81" s="65"/>
      <c r="S81" s="16"/>
    </row>
    <row r="82" spans="1:19" s="66" customFormat="1" ht="35.25" customHeight="1">
      <c r="A82" s="118"/>
      <c r="B82" s="73" t="s">
        <v>101</v>
      </c>
      <c r="C82" s="59" t="s">
        <v>18</v>
      </c>
      <c r="D82" s="25">
        <v>94.3</v>
      </c>
      <c r="E82" s="25">
        <v>94.8</v>
      </c>
      <c r="F82" s="25">
        <v>94.5</v>
      </c>
      <c r="G82" s="83">
        <v>94.8</v>
      </c>
      <c r="H82" s="25"/>
      <c r="I82" s="83">
        <v>94.8</v>
      </c>
      <c r="J82" s="25">
        <v>96</v>
      </c>
      <c r="K82" s="83"/>
      <c r="L82" s="25">
        <v>96</v>
      </c>
      <c r="M82" s="25"/>
      <c r="N82" s="65"/>
      <c r="O82" s="65"/>
      <c r="P82" s="65"/>
      <c r="Q82" s="65"/>
      <c r="S82" s="16"/>
    </row>
    <row r="83" spans="1:19" s="110" customFormat="1" ht="24" customHeight="1">
      <c r="A83" s="119"/>
      <c r="B83" s="120" t="s">
        <v>255</v>
      </c>
      <c r="C83" s="121" t="s">
        <v>18</v>
      </c>
      <c r="D83" s="25">
        <v>53</v>
      </c>
      <c r="E83" s="25">
        <v>61.1</v>
      </c>
      <c r="F83" s="122">
        <v>55</v>
      </c>
      <c r="G83" s="123">
        <v>61.1</v>
      </c>
      <c r="H83" s="25"/>
      <c r="I83" s="123">
        <v>61.1</v>
      </c>
      <c r="J83" s="122">
        <v>65</v>
      </c>
      <c r="K83" s="123"/>
      <c r="L83" s="122">
        <v>65</v>
      </c>
      <c r="M83" s="122"/>
      <c r="N83" s="109"/>
      <c r="O83" s="109"/>
      <c r="P83" s="109"/>
      <c r="Q83" s="109"/>
      <c r="S83" s="124"/>
    </row>
    <row r="84" spans="1:19" s="66" customFormat="1" ht="39.950000000000003" customHeight="1">
      <c r="A84" s="118"/>
      <c r="B84" s="73" t="s">
        <v>102</v>
      </c>
      <c r="C84" s="59" t="s">
        <v>103</v>
      </c>
      <c r="D84" s="25">
        <v>17.5</v>
      </c>
      <c r="E84" s="25">
        <v>18.3</v>
      </c>
      <c r="F84" s="125">
        <v>19</v>
      </c>
      <c r="G84" s="83">
        <v>19</v>
      </c>
      <c r="H84" s="25">
        <f t="shared" si="3"/>
        <v>108.57142857142858</v>
      </c>
      <c r="I84" s="83">
        <v>19</v>
      </c>
      <c r="J84" s="25">
        <v>19</v>
      </c>
      <c r="K84" s="83"/>
      <c r="L84" s="25">
        <v>19</v>
      </c>
      <c r="M84" s="77">
        <f t="shared" si="4"/>
        <v>100</v>
      </c>
      <c r="N84" s="65"/>
      <c r="O84" s="65"/>
      <c r="P84" s="65"/>
      <c r="Q84" s="65"/>
      <c r="S84" s="16"/>
    </row>
    <row r="85" spans="1:19" s="66" customFormat="1" ht="31.5" customHeight="1">
      <c r="A85" s="118"/>
      <c r="B85" s="73" t="s">
        <v>256</v>
      </c>
      <c r="C85" s="59" t="s">
        <v>99</v>
      </c>
      <c r="D85" s="77">
        <v>91</v>
      </c>
      <c r="E85" s="77">
        <v>98</v>
      </c>
      <c r="F85" s="77">
        <v>91</v>
      </c>
      <c r="G85" s="85">
        <v>98</v>
      </c>
      <c r="H85" s="25">
        <f t="shared" si="3"/>
        <v>107.69230769230769</v>
      </c>
      <c r="I85" s="85">
        <v>98</v>
      </c>
      <c r="J85" s="77">
        <v>98</v>
      </c>
      <c r="K85" s="85"/>
      <c r="L85" s="77">
        <v>98</v>
      </c>
      <c r="M85" s="77">
        <f t="shared" si="4"/>
        <v>100</v>
      </c>
      <c r="N85" s="65"/>
      <c r="O85" s="65"/>
      <c r="P85" s="65"/>
      <c r="Q85" s="65"/>
      <c r="S85" s="16"/>
    </row>
    <row r="86" spans="1:19" s="66" customFormat="1" ht="24" customHeight="1">
      <c r="A86" s="118"/>
      <c r="B86" s="73" t="s">
        <v>104</v>
      </c>
      <c r="C86" s="59" t="s">
        <v>18</v>
      </c>
      <c r="D86" s="25">
        <v>92.857142857142861</v>
      </c>
      <c r="E86" s="77">
        <v>100</v>
      </c>
      <c r="F86" s="25">
        <f>F85/E85%</f>
        <v>92.857142857142861</v>
      </c>
      <c r="G86" s="83">
        <v>100</v>
      </c>
      <c r="H86" s="25"/>
      <c r="I86" s="83">
        <v>100</v>
      </c>
      <c r="J86" s="25">
        <v>100</v>
      </c>
      <c r="K86" s="83"/>
      <c r="L86" s="25"/>
      <c r="M86" s="25"/>
      <c r="N86" s="65"/>
      <c r="O86" s="65"/>
      <c r="P86" s="65"/>
      <c r="Q86" s="65"/>
      <c r="S86" s="16"/>
    </row>
    <row r="87" spans="1:19" s="66" customFormat="1" ht="37.5" customHeight="1">
      <c r="A87" s="126"/>
      <c r="B87" s="127" t="s">
        <v>495</v>
      </c>
      <c r="C87" s="128" t="s">
        <v>194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3">
        <v>6</v>
      </c>
      <c r="K87" s="83"/>
      <c r="L87" s="83"/>
      <c r="M87" s="83"/>
      <c r="N87" s="65"/>
      <c r="O87" s="65"/>
      <c r="P87" s="65"/>
      <c r="Q87" s="65"/>
      <c r="S87" s="75"/>
    </row>
    <row r="88" spans="1:19" s="131" customFormat="1" ht="51.75" customHeight="1">
      <c r="A88" s="129">
        <v>7</v>
      </c>
      <c r="B88" s="129" t="s">
        <v>496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30"/>
      <c r="O88" s="130"/>
      <c r="P88" s="130"/>
      <c r="Q88" s="130"/>
      <c r="S88" s="132"/>
    </row>
    <row r="89" spans="1:19" s="66" customFormat="1" ht="24" customHeight="1">
      <c r="A89" s="118"/>
      <c r="B89" s="73" t="s">
        <v>497</v>
      </c>
      <c r="C89" s="59" t="s">
        <v>151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85"/>
      <c r="L89" s="77"/>
      <c r="M89" s="25"/>
      <c r="N89" s="65"/>
      <c r="O89" s="65"/>
      <c r="P89" s="65"/>
      <c r="Q89" s="65"/>
      <c r="S89" s="16"/>
    </row>
    <row r="90" spans="1:19" s="66" customFormat="1" ht="24" customHeight="1">
      <c r="A90" s="118"/>
      <c r="B90" s="73" t="s">
        <v>498</v>
      </c>
      <c r="C90" s="59" t="s">
        <v>151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85"/>
      <c r="L90" s="77"/>
      <c r="M90" s="25"/>
      <c r="N90" s="65"/>
      <c r="O90" s="65"/>
      <c r="P90" s="65"/>
      <c r="Q90" s="65"/>
      <c r="S90" s="16"/>
    </row>
    <row r="91" spans="1:19" s="66" customFormat="1" ht="24" customHeight="1">
      <c r="A91" s="118"/>
      <c r="B91" s="73" t="s">
        <v>499</v>
      </c>
      <c r="C91" s="59" t="s">
        <v>10</v>
      </c>
      <c r="D91" s="25">
        <v>30.8</v>
      </c>
      <c r="E91" s="77">
        <v>0</v>
      </c>
      <c r="F91" s="25">
        <v>0</v>
      </c>
      <c r="G91" s="83">
        <v>15</v>
      </c>
      <c r="H91" s="25">
        <v>0</v>
      </c>
      <c r="I91" s="83">
        <v>15</v>
      </c>
      <c r="J91" s="25">
        <v>20</v>
      </c>
      <c r="K91" s="83"/>
      <c r="L91" s="25"/>
      <c r="M91" s="25"/>
      <c r="N91" s="65"/>
      <c r="O91" s="65"/>
      <c r="P91" s="65"/>
      <c r="Q91" s="65"/>
      <c r="S91" s="16"/>
    </row>
    <row r="92" spans="1:19" s="50" customFormat="1" ht="24" customHeight="1">
      <c r="A92" s="45" t="s">
        <v>105</v>
      </c>
      <c r="B92" s="46" t="s">
        <v>106</v>
      </c>
      <c r="C92" s="47"/>
      <c r="D92" s="74"/>
      <c r="E92" s="25"/>
      <c r="F92" s="74"/>
      <c r="G92" s="72"/>
      <c r="H92" s="25"/>
      <c r="I92" s="72"/>
      <c r="J92" s="71"/>
      <c r="K92" s="72"/>
      <c r="L92" s="71"/>
      <c r="M92" s="25"/>
      <c r="N92" s="65"/>
      <c r="O92" s="65"/>
      <c r="P92" s="65"/>
      <c r="Q92" s="65"/>
      <c r="S92" s="16"/>
    </row>
    <row r="93" spans="1:19" s="50" customFormat="1" ht="39.950000000000003" customHeight="1">
      <c r="A93" s="45">
        <v>1</v>
      </c>
      <c r="B93" s="46" t="s">
        <v>107</v>
      </c>
      <c r="C93" s="47" t="s">
        <v>108</v>
      </c>
      <c r="D93" s="52">
        <v>93314</v>
      </c>
      <c r="E93" s="133">
        <v>101340</v>
      </c>
      <c r="F93" s="52">
        <v>48220.2</v>
      </c>
      <c r="G93" s="134">
        <v>108500</v>
      </c>
      <c r="H93" s="52">
        <f t="shared" si="3"/>
        <v>116.2740853462503</v>
      </c>
      <c r="I93" s="134">
        <v>108500</v>
      </c>
      <c r="J93" s="133">
        <v>122618</v>
      </c>
      <c r="K93" s="134" t="s">
        <v>492</v>
      </c>
      <c r="L93" s="133">
        <v>122600</v>
      </c>
      <c r="M93" s="52">
        <f>J93/G93%</f>
        <v>113.01198156682028</v>
      </c>
      <c r="N93" s="56"/>
      <c r="O93" s="56"/>
      <c r="P93" s="56"/>
      <c r="Q93" s="56"/>
      <c r="S93" s="16"/>
    </row>
    <row r="94" spans="1:19" s="50" customFormat="1" ht="39.950000000000003" customHeight="1">
      <c r="A94" s="45">
        <v>2</v>
      </c>
      <c r="B94" s="46" t="s">
        <v>109</v>
      </c>
      <c r="C94" s="47" t="s">
        <v>18</v>
      </c>
      <c r="D94" s="52">
        <v>13</v>
      </c>
      <c r="E94" s="133">
        <v>12</v>
      </c>
      <c r="F94" s="52">
        <f>E94*0.55</f>
        <v>6.6000000000000005</v>
      </c>
      <c r="G94" s="135">
        <v>12</v>
      </c>
      <c r="H94" s="52">
        <v>12</v>
      </c>
      <c r="I94" s="135">
        <v>12</v>
      </c>
      <c r="J94" s="52">
        <v>11.5</v>
      </c>
      <c r="K94" s="135"/>
      <c r="L94" s="52">
        <v>11.5</v>
      </c>
      <c r="M94" s="52">
        <f>J94/G94%</f>
        <v>95.833333333333343</v>
      </c>
      <c r="N94" s="56"/>
      <c r="O94" s="56"/>
      <c r="P94" s="56"/>
      <c r="Q94" s="56"/>
      <c r="S94" s="16"/>
    </row>
    <row r="95" spans="1:19" s="66" customFormat="1" ht="24" hidden="1" customHeight="1">
      <c r="A95" s="18"/>
      <c r="B95" s="73" t="s">
        <v>110</v>
      </c>
      <c r="C95" s="59" t="s">
        <v>18</v>
      </c>
      <c r="D95" s="71"/>
      <c r="E95" s="25"/>
      <c r="F95" s="71"/>
      <c r="G95" s="72"/>
      <c r="H95" s="25" t="e">
        <f t="shared" si="3"/>
        <v>#DIV/0!</v>
      </c>
      <c r="I95" s="72"/>
      <c r="J95" s="71"/>
      <c r="K95" s="72"/>
      <c r="L95" s="71"/>
      <c r="M95" s="25"/>
      <c r="N95" s="65"/>
      <c r="O95" s="65"/>
      <c r="P95" s="65"/>
      <c r="Q95" s="65"/>
      <c r="S95" s="16"/>
    </row>
    <row r="96" spans="1:19" s="110" customFormat="1" ht="24" hidden="1" customHeight="1">
      <c r="A96" s="136"/>
      <c r="B96" s="73" t="s">
        <v>111</v>
      </c>
      <c r="C96" s="59" t="s">
        <v>18</v>
      </c>
      <c r="D96" s="137"/>
      <c r="E96" s="25"/>
      <c r="F96" s="137"/>
      <c r="G96" s="138"/>
      <c r="H96" s="25" t="e">
        <f t="shared" si="3"/>
        <v>#DIV/0!</v>
      </c>
      <c r="I96" s="138"/>
      <c r="J96" s="137"/>
      <c r="K96" s="138"/>
      <c r="L96" s="137"/>
      <c r="M96" s="25"/>
      <c r="N96" s="65"/>
      <c r="O96" s="65"/>
      <c r="P96" s="65"/>
      <c r="Q96" s="65"/>
      <c r="S96" s="124"/>
    </row>
    <row r="97" spans="1:19" s="66" customFormat="1" ht="24" hidden="1" customHeight="1">
      <c r="A97" s="18"/>
      <c r="B97" s="73" t="s">
        <v>112</v>
      </c>
      <c r="C97" s="59" t="s">
        <v>18</v>
      </c>
      <c r="D97" s="71"/>
      <c r="E97" s="25"/>
      <c r="F97" s="71"/>
      <c r="G97" s="72"/>
      <c r="H97" s="25" t="e">
        <f t="shared" si="3"/>
        <v>#DIV/0!</v>
      </c>
      <c r="I97" s="72"/>
      <c r="J97" s="71"/>
      <c r="K97" s="72"/>
      <c r="L97" s="71"/>
      <c r="M97" s="25"/>
      <c r="N97" s="65"/>
      <c r="O97" s="65"/>
      <c r="P97" s="65"/>
      <c r="Q97" s="65"/>
      <c r="S97" s="16"/>
    </row>
    <row r="98" spans="1:19" s="110" customFormat="1" ht="39.950000000000003" hidden="1" customHeight="1">
      <c r="A98" s="136"/>
      <c r="B98" s="73" t="s">
        <v>113</v>
      </c>
      <c r="C98" s="59" t="s">
        <v>18</v>
      </c>
      <c r="D98" s="137"/>
      <c r="E98" s="25"/>
      <c r="F98" s="137"/>
      <c r="G98" s="138"/>
      <c r="H98" s="25" t="e">
        <f t="shared" si="3"/>
        <v>#DIV/0!</v>
      </c>
      <c r="I98" s="138"/>
      <c r="J98" s="137"/>
      <c r="K98" s="138"/>
      <c r="L98" s="137"/>
      <c r="M98" s="25"/>
      <c r="N98" s="65"/>
      <c r="O98" s="65"/>
      <c r="P98" s="65"/>
      <c r="Q98" s="65"/>
      <c r="S98" s="124"/>
    </row>
    <row r="99" spans="1:19" s="50" customFormat="1" ht="24" customHeight="1">
      <c r="A99" s="45">
        <v>3</v>
      </c>
      <c r="B99" s="46" t="s">
        <v>114</v>
      </c>
      <c r="C99" s="47"/>
      <c r="D99" s="74"/>
      <c r="E99" s="25"/>
      <c r="F99" s="74"/>
      <c r="G99" s="72"/>
      <c r="H99" s="25"/>
      <c r="I99" s="72"/>
      <c r="J99" s="71"/>
      <c r="K99" s="72"/>
      <c r="L99" s="71"/>
      <c r="M99" s="25"/>
      <c r="N99" s="65"/>
      <c r="O99" s="65"/>
      <c r="P99" s="65"/>
      <c r="Q99" s="65"/>
      <c r="S99" s="16"/>
    </row>
    <row r="100" spans="1:19" s="66" customFormat="1" ht="24" customHeight="1">
      <c r="A100" s="18"/>
      <c r="B100" s="58" t="s">
        <v>115</v>
      </c>
      <c r="C100" s="139" t="s">
        <v>116</v>
      </c>
      <c r="D100" s="77">
        <v>8110</v>
      </c>
      <c r="E100" s="77">
        <v>10000</v>
      </c>
      <c r="F100" s="25">
        <v>4687</v>
      </c>
      <c r="G100" s="140">
        <v>10100</v>
      </c>
      <c r="H100" s="25">
        <f t="shared" si="3"/>
        <v>124.53760789149199</v>
      </c>
      <c r="I100" s="140">
        <v>10100</v>
      </c>
      <c r="J100" s="140">
        <v>15500</v>
      </c>
      <c r="K100" s="140"/>
      <c r="L100" s="140">
        <v>15630</v>
      </c>
      <c r="M100" s="77">
        <f t="shared" ref="M100:M114" si="5">J100/G100%</f>
        <v>153.46534653465346</v>
      </c>
      <c r="N100" s="65"/>
      <c r="O100" s="65"/>
      <c r="P100" s="65"/>
      <c r="Q100" s="65"/>
      <c r="S100" s="16"/>
    </row>
    <row r="101" spans="1:19" s="66" customFormat="1" ht="24" customHeight="1">
      <c r="A101" s="18"/>
      <c r="B101" s="58" t="s">
        <v>117</v>
      </c>
      <c r="C101" s="139" t="s">
        <v>118</v>
      </c>
      <c r="D101" s="77">
        <v>12985</v>
      </c>
      <c r="E101" s="77">
        <v>11500</v>
      </c>
      <c r="F101" s="25">
        <v>6475</v>
      </c>
      <c r="G101" s="85">
        <v>13100</v>
      </c>
      <c r="H101" s="25">
        <f t="shared" si="3"/>
        <v>100.88563727377743</v>
      </c>
      <c r="I101" s="85">
        <v>13100</v>
      </c>
      <c r="J101" s="77">
        <v>12580</v>
      </c>
      <c r="K101" s="85"/>
      <c r="L101" s="77">
        <v>12580</v>
      </c>
      <c r="M101" s="25">
        <f t="shared" si="5"/>
        <v>96.030534351145036</v>
      </c>
      <c r="N101" s="65"/>
      <c r="O101" s="65"/>
      <c r="P101" s="65"/>
      <c r="Q101" s="65"/>
      <c r="S101" s="16"/>
    </row>
    <row r="102" spans="1:19" s="66" customFormat="1" ht="24" customHeight="1">
      <c r="A102" s="18"/>
      <c r="B102" s="73" t="s">
        <v>119</v>
      </c>
      <c r="C102" s="41" t="s">
        <v>120</v>
      </c>
      <c r="D102" s="25">
        <v>660.21500000000003</v>
      </c>
      <c r="E102" s="77">
        <v>680</v>
      </c>
      <c r="F102" s="25">
        <v>322.10000000000002</v>
      </c>
      <c r="G102" s="85">
        <v>690</v>
      </c>
      <c r="H102" s="25">
        <f t="shared" si="3"/>
        <v>104.51140916216687</v>
      </c>
      <c r="I102" s="85">
        <v>690</v>
      </c>
      <c r="J102" s="77">
        <v>900</v>
      </c>
      <c r="K102" s="85"/>
      <c r="L102" s="77">
        <v>930</v>
      </c>
      <c r="M102" s="25">
        <f t="shared" si="5"/>
        <v>130.43478260869566</v>
      </c>
      <c r="N102" s="65"/>
      <c r="O102" s="65"/>
      <c r="P102" s="65"/>
      <c r="Q102" s="65"/>
      <c r="S102" s="16"/>
    </row>
    <row r="103" spans="1:19" s="66" customFormat="1" ht="24" customHeight="1">
      <c r="A103" s="18"/>
      <c r="B103" s="58" t="s">
        <v>121</v>
      </c>
      <c r="C103" s="59" t="s">
        <v>122</v>
      </c>
      <c r="D103" s="25">
        <v>65.25</v>
      </c>
      <c r="E103" s="77">
        <v>75</v>
      </c>
      <c r="F103" s="25">
        <v>32.630000000000003</v>
      </c>
      <c r="G103" s="85">
        <v>70</v>
      </c>
      <c r="H103" s="25">
        <f t="shared" si="3"/>
        <v>107.27969348659005</v>
      </c>
      <c r="I103" s="85">
        <v>70</v>
      </c>
      <c r="J103" s="77">
        <v>100</v>
      </c>
      <c r="K103" s="85"/>
      <c r="L103" s="77">
        <v>100</v>
      </c>
      <c r="M103" s="25">
        <f t="shared" si="5"/>
        <v>142.85714285714286</v>
      </c>
      <c r="N103" s="65"/>
      <c r="O103" s="65"/>
      <c r="P103" s="65"/>
      <c r="Q103" s="65"/>
      <c r="S103" s="16"/>
    </row>
    <row r="104" spans="1:19" s="66" customFormat="1" ht="24" customHeight="1">
      <c r="A104" s="18"/>
      <c r="B104" s="73" t="s">
        <v>123</v>
      </c>
      <c r="C104" s="59" t="s">
        <v>122</v>
      </c>
      <c r="D104" s="77">
        <v>206</v>
      </c>
      <c r="E104" s="77">
        <v>350</v>
      </c>
      <c r="F104" s="25">
        <v>55</v>
      </c>
      <c r="G104" s="85">
        <v>110</v>
      </c>
      <c r="H104" s="25">
        <f t="shared" si="3"/>
        <v>53.398058252427184</v>
      </c>
      <c r="I104" s="85">
        <v>110</v>
      </c>
      <c r="J104" s="77">
        <v>120</v>
      </c>
      <c r="K104" s="85"/>
      <c r="L104" s="77">
        <v>120</v>
      </c>
      <c r="M104" s="77">
        <f t="shared" si="5"/>
        <v>109.09090909090908</v>
      </c>
      <c r="N104" s="65"/>
      <c r="O104" s="65"/>
      <c r="P104" s="65"/>
      <c r="Q104" s="65"/>
      <c r="S104" s="16"/>
    </row>
    <row r="105" spans="1:19" s="66" customFormat="1" ht="24" customHeight="1">
      <c r="A105" s="18"/>
      <c r="B105" s="58" t="s">
        <v>124</v>
      </c>
      <c r="C105" s="59" t="s">
        <v>125</v>
      </c>
      <c r="D105" s="25">
        <v>90.1</v>
      </c>
      <c r="E105" s="77">
        <v>92</v>
      </c>
      <c r="F105" s="25">
        <v>44.494999999999997</v>
      </c>
      <c r="G105" s="85">
        <v>92</v>
      </c>
      <c r="H105" s="25">
        <f t="shared" si="3"/>
        <v>102.10876803551611</v>
      </c>
      <c r="I105" s="85">
        <v>92</v>
      </c>
      <c r="J105" s="77">
        <v>100</v>
      </c>
      <c r="K105" s="85"/>
      <c r="L105" s="77">
        <v>100</v>
      </c>
      <c r="M105" s="25">
        <f t="shared" si="5"/>
        <v>108.69565217391303</v>
      </c>
      <c r="N105" s="65"/>
      <c r="O105" s="65"/>
      <c r="P105" s="65"/>
      <c r="Q105" s="65"/>
      <c r="S105" s="16"/>
    </row>
    <row r="106" spans="1:19" s="66" customFormat="1" ht="24" customHeight="1">
      <c r="A106" s="18"/>
      <c r="B106" s="58" t="s">
        <v>126</v>
      </c>
      <c r="C106" s="59" t="s">
        <v>127</v>
      </c>
      <c r="D106" s="25">
        <v>73.22</v>
      </c>
      <c r="E106" s="77">
        <v>75</v>
      </c>
      <c r="F106" s="25">
        <v>38.002000000000002</v>
      </c>
      <c r="G106" s="85">
        <v>75</v>
      </c>
      <c r="H106" s="25">
        <f t="shared" si="3"/>
        <v>102.431029773286</v>
      </c>
      <c r="I106" s="85">
        <v>75</v>
      </c>
      <c r="J106" s="77">
        <v>80</v>
      </c>
      <c r="K106" s="85"/>
      <c r="L106" s="77">
        <v>80</v>
      </c>
      <c r="M106" s="25">
        <f t="shared" si="5"/>
        <v>106.66666666666667</v>
      </c>
      <c r="N106" s="65"/>
      <c r="O106" s="65"/>
      <c r="P106" s="65"/>
      <c r="Q106" s="65"/>
      <c r="S106" s="16"/>
    </row>
    <row r="107" spans="1:19" s="66" customFormat="1" ht="24" customHeight="1">
      <c r="A107" s="18"/>
      <c r="B107" s="58" t="s">
        <v>128</v>
      </c>
      <c r="C107" s="139" t="s">
        <v>129</v>
      </c>
      <c r="D107" s="77">
        <v>22520</v>
      </c>
      <c r="E107" s="77">
        <v>24500</v>
      </c>
      <c r="F107" s="25">
        <v>11745</v>
      </c>
      <c r="G107" s="85">
        <v>24500</v>
      </c>
      <c r="H107" s="25">
        <f t="shared" si="3"/>
        <v>108.79218472468916</v>
      </c>
      <c r="I107" s="85">
        <v>24500</v>
      </c>
      <c r="J107" s="77">
        <v>25000</v>
      </c>
      <c r="K107" s="85"/>
      <c r="L107" s="77">
        <v>25000</v>
      </c>
      <c r="M107" s="77">
        <f t="shared" si="5"/>
        <v>102.04081632653062</v>
      </c>
      <c r="N107" s="65"/>
      <c r="O107" s="65"/>
      <c r="P107" s="65"/>
      <c r="Q107" s="65"/>
      <c r="S107" s="16"/>
    </row>
    <row r="108" spans="1:19" s="66" customFormat="1" ht="24" customHeight="1">
      <c r="A108" s="18"/>
      <c r="B108" s="58" t="s">
        <v>130</v>
      </c>
      <c r="C108" s="139" t="s">
        <v>116</v>
      </c>
      <c r="D108" s="77">
        <v>956</v>
      </c>
      <c r="E108" s="77">
        <v>1000</v>
      </c>
      <c r="F108" s="71">
        <v>458.54</v>
      </c>
      <c r="G108" s="85">
        <v>950</v>
      </c>
      <c r="H108" s="25">
        <f t="shared" si="3"/>
        <v>99.372384937238493</v>
      </c>
      <c r="I108" s="85">
        <v>950</v>
      </c>
      <c r="J108" s="77">
        <v>1100</v>
      </c>
      <c r="K108" s="85"/>
      <c r="L108" s="77">
        <v>1100</v>
      </c>
      <c r="M108" s="25">
        <f t="shared" si="5"/>
        <v>115.78947368421052</v>
      </c>
      <c r="N108" s="65"/>
      <c r="O108" s="65"/>
      <c r="P108" s="65"/>
      <c r="Q108" s="65"/>
      <c r="S108" s="16"/>
    </row>
    <row r="109" spans="1:19" s="66" customFormat="1" ht="24" customHeight="1">
      <c r="A109" s="18"/>
      <c r="B109" s="58" t="s">
        <v>131</v>
      </c>
      <c r="C109" s="41" t="s">
        <v>122</v>
      </c>
      <c r="D109" s="141">
        <v>97</v>
      </c>
      <c r="E109" s="25">
        <v>95</v>
      </c>
      <c r="F109" s="25">
        <v>48.4</v>
      </c>
      <c r="G109" s="85">
        <v>98</v>
      </c>
      <c r="H109" s="25">
        <f t="shared" si="3"/>
        <v>101.03092783505154</v>
      </c>
      <c r="I109" s="85">
        <v>98</v>
      </c>
      <c r="J109" s="77">
        <v>100</v>
      </c>
      <c r="K109" s="85"/>
      <c r="L109" s="77">
        <v>100</v>
      </c>
      <c r="M109" s="77">
        <f t="shared" si="5"/>
        <v>102.04081632653062</v>
      </c>
      <c r="N109" s="65"/>
      <c r="O109" s="65"/>
      <c r="P109" s="65"/>
      <c r="Q109" s="65"/>
      <c r="S109" s="16"/>
    </row>
    <row r="110" spans="1:19" s="66" customFormat="1" ht="24" customHeight="1">
      <c r="A110" s="18"/>
      <c r="B110" s="58" t="s">
        <v>132</v>
      </c>
      <c r="C110" s="139" t="s">
        <v>133</v>
      </c>
      <c r="D110" s="77">
        <v>40200</v>
      </c>
      <c r="E110" s="77">
        <v>52000</v>
      </c>
      <c r="F110" s="77">
        <v>21410</v>
      </c>
      <c r="G110" s="85">
        <v>52000</v>
      </c>
      <c r="H110" s="25">
        <f t="shared" si="3"/>
        <v>129.35323383084577</v>
      </c>
      <c r="I110" s="85">
        <v>52000</v>
      </c>
      <c r="J110" s="77">
        <v>60000</v>
      </c>
      <c r="K110" s="85"/>
      <c r="L110" s="77">
        <v>60000</v>
      </c>
      <c r="M110" s="25">
        <f t="shared" si="5"/>
        <v>115.38461538461539</v>
      </c>
      <c r="N110" s="65"/>
      <c r="O110" s="65"/>
      <c r="P110" s="65"/>
      <c r="Q110" s="65"/>
      <c r="S110" s="16"/>
    </row>
    <row r="111" spans="1:19" s="66" customFormat="1" ht="24" customHeight="1">
      <c r="A111" s="18"/>
      <c r="B111" s="58" t="s">
        <v>134</v>
      </c>
      <c r="C111" s="41" t="s">
        <v>59</v>
      </c>
      <c r="D111" s="77">
        <v>6350</v>
      </c>
      <c r="E111" s="77">
        <v>6600</v>
      </c>
      <c r="F111" s="77">
        <v>3206</v>
      </c>
      <c r="G111" s="85">
        <v>6600</v>
      </c>
      <c r="H111" s="25">
        <f t="shared" si="3"/>
        <v>103.93700787401575</v>
      </c>
      <c r="I111" s="85">
        <v>6600</v>
      </c>
      <c r="J111" s="77">
        <v>8000</v>
      </c>
      <c r="K111" s="85"/>
      <c r="L111" s="77">
        <v>8000</v>
      </c>
      <c r="M111" s="25">
        <f t="shared" si="5"/>
        <v>121.21212121212122</v>
      </c>
      <c r="N111" s="65"/>
      <c r="O111" s="65"/>
      <c r="P111" s="65"/>
      <c r="Q111" s="65"/>
      <c r="S111" s="16"/>
    </row>
    <row r="112" spans="1:19" s="66" customFormat="1" ht="24" customHeight="1">
      <c r="A112" s="18"/>
      <c r="B112" s="58" t="s">
        <v>135</v>
      </c>
      <c r="C112" s="139" t="s">
        <v>136</v>
      </c>
      <c r="D112" s="77">
        <v>14005</v>
      </c>
      <c r="E112" s="77">
        <v>20000</v>
      </c>
      <c r="F112" s="77">
        <v>8043</v>
      </c>
      <c r="G112" s="85">
        <v>20000</v>
      </c>
      <c r="H112" s="25">
        <f t="shared" si="3"/>
        <v>142.80614066404854</v>
      </c>
      <c r="I112" s="85">
        <v>20000</v>
      </c>
      <c r="J112" s="77">
        <v>20000</v>
      </c>
      <c r="K112" s="85"/>
      <c r="L112" s="77">
        <v>20000</v>
      </c>
      <c r="M112" s="77">
        <f t="shared" si="5"/>
        <v>100</v>
      </c>
      <c r="N112" s="65"/>
      <c r="O112" s="65"/>
      <c r="P112" s="65"/>
      <c r="Q112" s="65"/>
      <c r="S112" s="16"/>
    </row>
    <row r="113" spans="1:23" s="66" customFormat="1" ht="24" customHeight="1">
      <c r="A113" s="18"/>
      <c r="B113" s="58" t="s">
        <v>137</v>
      </c>
      <c r="C113" s="41" t="s">
        <v>138</v>
      </c>
      <c r="D113" s="25">
        <v>48.5</v>
      </c>
      <c r="E113" s="77">
        <v>50</v>
      </c>
      <c r="F113" s="25">
        <v>24.1</v>
      </c>
      <c r="G113" s="85">
        <v>50</v>
      </c>
      <c r="H113" s="25">
        <f t="shared" si="3"/>
        <v>103.09278350515464</v>
      </c>
      <c r="I113" s="85">
        <v>50</v>
      </c>
      <c r="J113" s="77">
        <v>57</v>
      </c>
      <c r="K113" s="85"/>
      <c r="L113" s="77">
        <v>57</v>
      </c>
      <c r="M113" s="77">
        <f t="shared" si="5"/>
        <v>114</v>
      </c>
      <c r="N113" s="65"/>
      <c r="O113" s="65"/>
      <c r="P113" s="65"/>
      <c r="Q113" s="65"/>
      <c r="S113" s="16"/>
    </row>
    <row r="114" spans="1:23" s="66" customFormat="1" ht="36" customHeight="1">
      <c r="A114" s="18"/>
      <c r="B114" s="73" t="s">
        <v>139</v>
      </c>
      <c r="C114" s="139" t="s">
        <v>476</v>
      </c>
      <c r="D114" s="77">
        <v>550</v>
      </c>
      <c r="E114" s="77">
        <v>900</v>
      </c>
      <c r="F114" s="77">
        <v>440</v>
      </c>
      <c r="G114" s="85">
        <v>900</v>
      </c>
      <c r="H114" s="25">
        <f t="shared" si="3"/>
        <v>163.63636363636363</v>
      </c>
      <c r="I114" s="85">
        <v>900</v>
      </c>
      <c r="J114" s="77">
        <v>1000</v>
      </c>
      <c r="K114" s="85"/>
      <c r="L114" s="77">
        <v>1100</v>
      </c>
      <c r="M114" s="77">
        <f t="shared" si="5"/>
        <v>111.11111111111111</v>
      </c>
      <c r="N114" s="65"/>
      <c r="O114" s="65"/>
      <c r="P114" s="65"/>
      <c r="Q114" s="65"/>
      <c r="S114" s="16"/>
    </row>
    <row r="115" spans="1:23" s="50" customFormat="1" ht="24" customHeight="1">
      <c r="A115" s="45" t="s">
        <v>140</v>
      </c>
      <c r="B115" s="46" t="s">
        <v>141</v>
      </c>
      <c r="C115" s="47"/>
      <c r="D115" s="74"/>
      <c r="E115" s="25"/>
      <c r="F115" s="74"/>
      <c r="G115" s="72"/>
      <c r="H115" s="25"/>
      <c r="I115" s="72"/>
      <c r="J115" s="71"/>
      <c r="K115" s="72"/>
      <c r="L115" s="71"/>
      <c r="M115" s="25"/>
      <c r="N115" s="65"/>
      <c r="O115" s="65"/>
      <c r="P115" s="65"/>
      <c r="Q115" s="65"/>
      <c r="S115" s="16"/>
    </row>
    <row r="116" spans="1:23" s="66" customFormat="1" ht="39.950000000000003" customHeight="1">
      <c r="A116" s="18">
        <v>1</v>
      </c>
      <c r="B116" s="73" t="s">
        <v>451</v>
      </c>
      <c r="C116" s="59" t="s">
        <v>10</v>
      </c>
      <c r="D116" s="77">
        <v>22308</v>
      </c>
      <c r="E116" s="77">
        <v>25300</v>
      </c>
      <c r="F116" s="25">
        <v>12245.7</v>
      </c>
      <c r="G116" s="85">
        <v>25580</v>
      </c>
      <c r="H116" s="25">
        <f t="shared" si="3"/>
        <v>114.66738389815312</v>
      </c>
      <c r="I116" s="85">
        <v>25580</v>
      </c>
      <c r="J116" s="77">
        <v>29700</v>
      </c>
      <c r="K116" s="85"/>
      <c r="L116" s="77">
        <v>29150</v>
      </c>
      <c r="M116" s="77">
        <f>J116/G116%</f>
        <v>116.10633307271306</v>
      </c>
      <c r="N116" s="65"/>
      <c r="O116" s="65"/>
      <c r="P116" s="65"/>
      <c r="Q116" s="65"/>
      <c r="S116" s="16"/>
      <c r="U116" s="66">
        <f>G116/E116%</f>
        <v>101.10671936758894</v>
      </c>
    </row>
    <row r="117" spans="1:23" s="66" customFormat="1" ht="39.950000000000003" customHeight="1">
      <c r="A117" s="18">
        <v>2</v>
      </c>
      <c r="B117" s="73" t="s">
        <v>452</v>
      </c>
      <c r="C117" s="41" t="s">
        <v>455</v>
      </c>
      <c r="D117" s="142">
        <v>1289</v>
      </c>
      <c r="E117" s="143">
        <v>1550</v>
      </c>
      <c r="F117" s="77">
        <v>1620</v>
      </c>
      <c r="G117" s="83">
        <v>2880.3</v>
      </c>
      <c r="H117" s="25">
        <f t="shared" si="3"/>
        <v>223.4522885958107</v>
      </c>
      <c r="I117" s="85">
        <v>2880.3</v>
      </c>
      <c r="J117" s="77">
        <v>3100</v>
      </c>
      <c r="K117" s="85"/>
      <c r="L117" s="77">
        <v>3100</v>
      </c>
      <c r="M117" s="25">
        <f>J117/G117%</f>
        <v>107.62767767246467</v>
      </c>
      <c r="N117" s="65"/>
      <c r="O117" s="65"/>
      <c r="P117" s="65"/>
      <c r="Q117" s="65"/>
      <c r="S117" s="16"/>
      <c r="U117" s="66">
        <f>G117/E117</f>
        <v>1.8582580645161291</v>
      </c>
    </row>
    <row r="118" spans="1:23" s="66" customFormat="1" ht="39.950000000000003" customHeight="1">
      <c r="A118" s="18" t="s">
        <v>292</v>
      </c>
      <c r="B118" s="73" t="s">
        <v>453</v>
      </c>
      <c r="C118" s="41" t="s">
        <v>455</v>
      </c>
      <c r="D118" s="25">
        <v>23</v>
      </c>
      <c r="E118" s="24">
        <v>95</v>
      </c>
      <c r="F118" s="25">
        <v>58.8</v>
      </c>
      <c r="G118" s="83">
        <v>103.8</v>
      </c>
      <c r="H118" s="25">
        <f t="shared" si="3"/>
        <v>451.30434782608694</v>
      </c>
      <c r="I118" s="85">
        <v>109</v>
      </c>
      <c r="J118" s="77">
        <v>190</v>
      </c>
      <c r="K118" s="85"/>
      <c r="L118" s="77">
        <v>190</v>
      </c>
      <c r="M118" s="77">
        <f t="shared" ref="M118:M119" si="6">J118/G118%</f>
        <v>183.04431599229287</v>
      </c>
      <c r="N118" s="65"/>
      <c r="O118" s="65"/>
      <c r="P118" s="65"/>
      <c r="Q118" s="65"/>
      <c r="S118" s="16"/>
    </row>
    <row r="119" spans="1:23" s="66" customFormat="1" ht="39.950000000000003" customHeight="1">
      <c r="A119" s="18" t="s">
        <v>292</v>
      </c>
      <c r="B119" s="73" t="s">
        <v>454</v>
      </c>
      <c r="C119" s="41" t="s">
        <v>455</v>
      </c>
      <c r="D119" s="25">
        <f>D117-D118</f>
        <v>1266</v>
      </c>
      <c r="E119" s="19">
        <v>1455</v>
      </c>
      <c r="F119" s="77">
        <f>F117-F118</f>
        <v>1561.2</v>
      </c>
      <c r="G119" s="83">
        <v>2776.5</v>
      </c>
      <c r="H119" s="25">
        <f t="shared" si="3"/>
        <v>219.31279620853081</v>
      </c>
      <c r="I119" s="83">
        <v>2776.5</v>
      </c>
      <c r="J119" s="77">
        <v>2910</v>
      </c>
      <c r="K119" s="85"/>
      <c r="L119" s="77">
        <v>2910</v>
      </c>
      <c r="M119" s="25">
        <f t="shared" si="6"/>
        <v>104.80821177741761</v>
      </c>
      <c r="N119" s="65"/>
      <c r="O119" s="65"/>
      <c r="P119" s="65"/>
      <c r="Q119" s="65"/>
      <c r="S119" s="16"/>
    </row>
    <row r="120" spans="1:23" s="66" customFormat="1" ht="24" customHeight="1">
      <c r="A120" s="45" t="s">
        <v>142</v>
      </c>
      <c r="B120" s="46" t="s">
        <v>143</v>
      </c>
      <c r="C120" s="59"/>
      <c r="D120" s="25"/>
      <c r="E120" s="19"/>
      <c r="F120" s="25"/>
      <c r="G120" s="83"/>
      <c r="H120" s="25"/>
      <c r="I120" s="83"/>
      <c r="J120" s="25"/>
      <c r="K120" s="83"/>
      <c r="L120" s="25"/>
      <c r="M120" s="25"/>
      <c r="N120" s="65"/>
      <c r="O120" s="65"/>
      <c r="P120" s="65"/>
      <c r="Q120" s="65"/>
      <c r="S120" s="16"/>
    </row>
    <row r="121" spans="1:23" s="66" customFormat="1" ht="24" customHeight="1">
      <c r="A121" s="18">
        <v>1</v>
      </c>
      <c r="B121" s="73" t="s">
        <v>144</v>
      </c>
      <c r="C121" s="59" t="s">
        <v>22</v>
      </c>
      <c r="D121" s="77">
        <v>2732</v>
      </c>
      <c r="E121" s="77">
        <v>2500</v>
      </c>
      <c r="F121" s="77">
        <v>1547</v>
      </c>
      <c r="G121" s="85">
        <v>3100</v>
      </c>
      <c r="H121" s="25">
        <f>G121/D121*100</f>
        <v>113.46998535871155</v>
      </c>
      <c r="I121" s="85">
        <v>3100</v>
      </c>
      <c r="J121" s="77">
        <v>3565</v>
      </c>
      <c r="K121" s="85"/>
      <c r="L121" s="77">
        <v>4023</v>
      </c>
      <c r="M121" s="77">
        <f>J121/G121%</f>
        <v>115</v>
      </c>
      <c r="N121" s="65"/>
      <c r="O121" s="65"/>
      <c r="P121" s="65"/>
      <c r="Q121" s="65"/>
      <c r="S121" s="16"/>
      <c r="U121" s="66">
        <f>G121/E121%</f>
        <v>124</v>
      </c>
      <c r="W121" s="144">
        <f>G121/E121*100</f>
        <v>124</v>
      </c>
    </row>
    <row r="122" spans="1:23" s="66" customFormat="1" ht="24" customHeight="1">
      <c r="A122" s="18">
        <v>2</v>
      </c>
      <c r="B122" s="73" t="s">
        <v>145</v>
      </c>
      <c r="C122" s="59" t="s">
        <v>22</v>
      </c>
      <c r="D122" s="77">
        <v>2530</v>
      </c>
      <c r="E122" s="77">
        <v>2450</v>
      </c>
      <c r="F122" s="77">
        <v>1502</v>
      </c>
      <c r="G122" s="85">
        <v>3004</v>
      </c>
      <c r="H122" s="25">
        <f>G122/D122*100</f>
        <v>118.73517786561266</v>
      </c>
      <c r="I122" s="85">
        <v>3004</v>
      </c>
      <c r="J122" s="77">
        <v>3550</v>
      </c>
      <c r="K122" s="85"/>
      <c r="L122" s="77">
        <v>3905</v>
      </c>
      <c r="M122" s="77">
        <f>J122/G122%</f>
        <v>118.1757656458056</v>
      </c>
      <c r="N122" s="65"/>
      <c r="O122" s="65"/>
      <c r="P122" s="65"/>
      <c r="Q122" s="65"/>
      <c r="S122" s="16"/>
    </row>
    <row r="123" spans="1:23" ht="18" customHeight="1"/>
    <row r="124" spans="1:23" s="66" customFormat="1" ht="18" customHeight="1">
      <c r="B124" s="147"/>
      <c r="C124" s="148"/>
      <c r="E124" s="149"/>
    </row>
    <row r="125" spans="1:23" s="66" customFormat="1" ht="18" customHeight="1">
      <c r="B125" s="147"/>
      <c r="C125" s="148"/>
      <c r="E125" s="149"/>
    </row>
    <row r="126" spans="1:23">
      <c r="C126" s="150"/>
    </row>
  </sheetData>
  <mergeCells count="14">
    <mergeCell ref="S6:S7"/>
    <mergeCell ref="A1:M1"/>
    <mergeCell ref="A3:M3"/>
    <mergeCell ref="A6:A7"/>
    <mergeCell ref="B6:B7"/>
    <mergeCell ref="C6:C7"/>
    <mergeCell ref="D6:D7"/>
    <mergeCell ref="E6:H6"/>
    <mergeCell ref="J6:J7"/>
    <mergeCell ref="M6:M7"/>
    <mergeCell ref="L6:L7"/>
    <mergeCell ref="I6:I7"/>
    <mergeCell ref="K6:K7"/>
    <mergeCell ref="A4:M4"/>
  </mergeCells>
  <pageMargins left="0.70866141732283505" right="0.31496062992126" top="0.67" bottom="0.9" header="0.66" footer="0.89"/>
  <pageSetup paperSize="9" scale="105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1"/>
  <sheetViews>
    <sheetView zoomScaleNormal="100" workbookViewId="0">
      <pane ySplit="6" topLeftCell="A7" activePane="bottomLeft" state="frozen"/>
      <selection pane="bottomLeft" activeCell="A3" sqref="A3:M3"/>
    </sheetView>
  </sheetViews>
  <sheetFormatPr defaultRowHeight="18.75"/>
  <cols>
    <col min="1" max="1" width="5.7109375" style="29" customWidth="1"/>
    <col min="2" max="2" width="38.42578125" style="241" customWidth="1"/>
    <col min="3" max="3" width="12" style="29" customWidth="1"/>
    <col min="4" max="4" width="12.42578125" style="29" customWidth="1"/>
    <col min="5" max="5" width="11.5703125" style="29" customWidth="1"/>
    <col min="6" max="6" width="11.5703125" style="29" hidden="1" customWidth="1"/>
    <col min="7" max="7" width="11.5703125" style="29" customWidth="1"/>
    <col min="8" max="8" width="10.85546875" style="29" customWidth="1"/>
    <col min="9" max="10" width="10.85546875" style="29" hidden="1" customWidth="1"/>
    <col min="11" max="11" width="1.5703125" style="29" hidden="1" customWidth="1"/>
    <col min="12" max="12" width="12.28515625" style="29" customWidth="1"/>
    <col min="13" max="13" width="13.28515625" style="29" customWidth="1"/>
    <col min="14" max="14" width="18" style="29" customWidth="1"/>
    <col min="15" max="15" width="21.5703125" style="240" hidden="1" customWidth="1"/>
    <col min="16" max="17" width="9.140625" style="29"/>
    <col min="18" max="18" width="14.5703125" style="29" bestFit="1" customWidth="1"/>
    <col min="19" max="19" width="9.140625" style="29"/>
    <col min="20" max="20" width="12.5703125" style="29" customWidth="1"/>
    <col min="21" max="259" width="9.140625" style="29"/>
    <col min="260" max="260" width="4.5703125" style="29" customWidth="1"/>
    <col min="261" max="261" width="39.5703125" style="29" customWidth="1"/>
    <col min="262" max="262" width="15.7109375" style="29" customWidth="1"/>
    <col min="263" max="263" width="11.42578125" style="29" customWidth="1"/>
    <col min="264" max="264" width="11.5703125" style="29" customWidth="1"/>
    <col min="265" max="265" width="0" style="29" hidden="1" customWidth="1"/>
    <col min="266" max="266" width="11.5703125" style="29" customWidth="1"/>
    <col min="267" max="267" width="13.5703125" style="29" customWidth="1"/>
    <col min="268" max="268" width="11.7109375" style="29" customWidth="1"/>
    <col min="269" max="269" width="13.85546875" style="29" customWidth="1"/>
    <col min="270" max="270" width="31.5703125" style="29" customWidth="1"/>
    <col min="271" max="515" width="9.140625" style="29"/>
    <col min="516" max="516" width="4.5703125" style="29" customWidth="1"/>
    <col min="517" max="517" width="39.5703125" style="29" customWidth="1"/>
    <col min="518" max="518" width="15.7109375" style="29" customWidth="1"/>
    <col min="519" max="519" width="11.42578125" style="29" customWidth="1"/>
    <col min="520" max="520" width="11.5703125" style="29" customWidth="1"/>
    <col min="521" max="521" width="0" style="29" hidden="1" customWidth="1"/>
    <col min="522" max="522" width="11.5703125" style="29" customWidth="1"/>
    <col min="523" max="523" width="13.5703125" style="29" customWidth="1"/>
    <col min="524" max="524" width="11.7109375" style="29" customWidth="1"/>
    <col min="525" max="525" width="13.85546875" style="29" customWidth="1"/>
    <col min="526" max="526" width="31.5703125" style="29" customWidth="1"/>
    <col min="527" max="771" width="9.140625" style="29"/>
    <col min="772" max="772" width="4.5703125" style="29" customWidth="1"/>
    <col min="773" max="773" width="39.5703125" style="29" customWidth="1"/>
    <col min="774" max="774" width="15.7109375" style="29" customWidth="1"/>
    <col min="775" max="775" width="11.42578125" style="29" customWidth="1"/>
    <col min="776" max="776" width="11.5703125" style="29" customWidth="1"/>
    <col min="777" max="777" width="0" style="29" hidden="1" customWidth="1"/>
    <col min="778" max="778" width="11.5703125" style="29" customWidth="1"/>
    <col min="779" max="779" width="13.5703125" style="29" customWidth="1"/>
    <col min="780" max="780" width="11.7109375" style="29" customWidth="1"/>
    <col min="781" max="781" width="13.85546875" style="29" customWidth="1"/>
    <col min="782" max="782" width="31.5703125" style="29" customWidth="1"/>
    <col min="783" max="1027" width="9.140625" style="29"/>
    <col min="1028" max="1028" width="4.5703125" style="29" customWidth="1"/>
    <col min="1029" max="1029" width="39.5703125" style="29" customWidth="1"/>
    <col min="1030" max="1030" width="15.7109375" style="29" customWidth="1"/>
    <col min="1031" max="1031" width="11.42578125" style="29" customWidth="1"/>
    <col min="1032" max="1032" width="11.5703125" style="29" customWidth="1"/>
    <col min="1033" max="1033" width="0" style="29" hidden="1" customWidth="1"/>
    <col min="1034" max="1034" width="11.5703125" style="29" customWidth="1"/>
    <col min="1035" max="1035" width="13.5703125" style="29" customWidth="1"/>
    <col min="1036" max="1036" width="11.7109375" style="29" customWidth="1"/>
    <col min="1037" max="1037" width="13.85546875" style="29" customWidth="1"/>
    <col min="1038" max="1038" width="31.5703125" style="29" customWidth="1"/>
    <col min="1039" max="1283" width="9.140625" style="29"/>
    <col min="1284" max="1284" width="4.5703125" style="29" customWidth="1"/>
    <col min="1285" max="1285" width="39.5703125" style="29" customWidth="1"/>
    <col min="1286" max="1286" width="15.7109375" style="29" customWidth="1"/>
    <col min="1287" max="1287" width="11.42578125" style="29" customWidth="1"/>
    <col min="1288" max="1288" width="11.5703125" style="29" customWidth="1"/>
    <col min="1289" max="1289" width="0" style="29" hidden="1" customWidth="1"/>
    <col min="1290" max="1290" width="11.5703125" style="29" customWidth="1"/>
    <col min="1291" max="1291" width="13.5703125" style="29" customWidth="1"/>
    <col min="1292" max="1292" width="11.7109375" style="29" customWidth="1"/>
    <col min="1293" max="1293" width="13.85546875" style="29" customWidth="1"/>
    <col min="1294" max="1294" width="31.5703125" style="29" customWidth="1"/>
    <col min="1295" max="1539" width="9.140625" style="29"/>
    <col min="1540" max="1540" width="4.5703125" style="29" customWidth="1"/>
    <col min="1541" max="1541" width="39.5703125" style="29" customWidth="1"/>
    <col min="1542" max="1542" width="15.7109375" style="29" customWidth="1"/>
    <col min="1543" max="1543" width="11.42578125" style="29" customWidth="1"/>
    <col min="1544" max="1544" width="11.5703125" style="29" customWidth="1"/>
    <col min="1545" max="1545" width="0" style="29" hidden="1" customWidth="1"/>
    <col min="1546" max="1546" width="11.5703125" style="29" customWidth="1"/>
    <col min="1547" max="1547" width="13.5703125" style="29" customWidth="1"/>
    <col min="1548" max="1548" width="11.7109375" style="29" customWidth="1"/>
    <col min="1549" max="1549" width="13.85546875" style="29" customWidth="1"/>
    <col min="1550" max="1550" width="31.5703125" style="29" customWidth="1"/>
    <col min="1551" max="1795" width="9.140625" style="29"/>
    <col min="1796" max="1796" width="4.5703125" style="29" customWidth="1"/>
    <col min="1797" max="1797" width="39.5703125" style="29" customWidth="1"/>
    <col min="1798" max="1798" width="15.7109375" style="29" customWidth="1"/>
    <col min="1799" max="1799" width="11.42578125" style="29" customWidth="1"/>
    <col min="1800" max="1800" width="11.5703125" style="29" customWidth="1"/>
    <col min="1801" max="1801" width="0" style="29" hidden="1" customWidth="1"/>
    <col min="1802" max="1802" width="11.5703125" style="29" customWidth="1"/>
    <col min="1803" max="1803" width="13.5703125" style="29" customWidth="1"/>
    <col min="1804" max="1804" width="11.7109375" style="29" customWidth="1"/>
    <col min="1805" max="1805" width="13.85546875" style="29" customWidth="1"/>
    <col min="1806" max="1806" width="31.5703125" style="29" customWidth="1"/>
    <col min="1807" max="2051" width="9.140625" style="29"/>
    <col min="2052" max="2052" width="4.5703125" style="29" customWidth="1"/>
    <col min="2053" max="2053" width="39.5703125" style="29" customWidth="1"/>
    <col min="2054" max="2054" width="15.7109375" style="29" customWidth="1"/>
    <col min="2055" max="2055" width="11.42578125" style="29" customWidth="1"/>
    <col min="2056" max="2056" width="11.5703125" style="29" customWidth="1"/>
    <col min="2057" max="2057" width="0" style="29" hidden="1" customWidth="1"/>
    <col min="2058" max="2058" width="11.5703125" style="29" customWidth="1"/>
    <col min="2059" max="2059" width="13.5703125" style="29" customWidth="1"/>
    <col min="2060" max="2060" width="11.7109375" style="29" customWidth="1"/>
    <col min="2061" max="2061" width="13.85546875" style="29" customWidth="1"/>
    <col min="2062" max="2062" width="31.5703125" style="29" customWidth="1"/>
    <col min="2063" max="2307" width="9.140625" style="29"/>
    <col min="2308" max="2308" width="4.5703125" style="29" customWidth="1"/>
    <col min="2309" max="2309" width="39.5703125" style="29" customWidth="1"/>
    <col min="2310" max="2310" width="15.7109375" style="29" customWidth="1"/>
    <col min="2311" max="2311" width="11.42578125" style="29" customWidth="1"/>
    <col min="2312" max="2312" width="11.5703125" style="29" customWidth="1"/>
    <col min="2313" max="2313" width="0" style="29" hidden="1" customWidth="1"/>
    <col min="2314" max="2314" width="11.5703125" style="29" customWidth="1"/>
    <col min="2315" max="2315" width="13.5703125" style="29" customWidth="1"/>
    <col min="2316" max="2316" width="11.7109375" style="29" customWidth="1"/>
    <col min="2317" max="2317" width="13.85546875" style="29" customWidth="1"/>
    <col min="2318" max="2318" width="31.5703125" style="29" customWidth="1"/>
    <col min="2319" max="2563" width="9.140625" style="29"/>
    <col min="2564" max="2564" width="4.5703125" style="29" customWidth="1"/>
    <col min="2565" max="2565" width="39.5703125" style="29" customWidth="1"/>
    <col min="2566" max="2566" width="15.7109375" style="29" customWidth="1"/>
    <col min="2567" max="2567" width="11.42578125" style="29" customWidth="1"/>
    <col min="2568" max="2568" width="11.5703125" style="29" customWidth="1"/>
    <col min="2569" max="2569" width="0" style="29" hidden="1" customWidth="1"/>
    <col min="2570" max="2570" width="11.5703125" style="29" customWidth="1"/>
    <col min="2571" max="2571" width="13.5703125" style="29" customWidth="1"/>
    <col min="2572" max="2572" width="11.7109375" style="29" customWidth="1"/>
    <col min="2573" max="2573" width="13.85546875" style="29" customWidth="1"/>
    <col min="2574" max="2574" width="31.5703125" style="29" customWidth="1"/>
    <col min="2575" max="2819" width="9.140625" style="29"/>
    <col min="2820" max="2820" width="4.5703125" style="29" customWidth="1"/>
    <col min="2821" max="2821" width="39.5703125" style="29" customWidth="1"/>
    <col min="2822" max="2822" width="15.7109375" style="29" customWidth="1"/>
    <col min="2823" max="2823" width="11.42578125" style="29" customWidth="1"/>
    <col min="2824" max="2824" width="11.5703125" style="29" customWidth="1"/>
    <col min="2825" max="2825" width="0" style="29" hidden="1" customWidth="1"/>
    <col min="2826" max="2826" width="11.5703125" style="29" customWidth="1"/>
    <col min="2827" max="2827" width="13.5703125" style="29" customWidth="1"/>
    <col min="2828" max="2828" width="11.7109375" style="29" customWidth="1"/>
    <col min="2829" max="2829" width="13.85546875" style="29" customWidth="1"/>
    <col min="2830" max="2830" width="31.5703125" style="29" customWidth="1"/>
    <col min="2831" max="3075" width="9.140625" style="29"/>
    <col min="3076" max="3076" width="4.5703125" style="29" customWidth="1"/>
    <col min="3077" max="3077" width="39.5703125" style="29" customWidth="1"/>
    <col min="3078" max="3078" width="15.7109375" style="29" customWidth="1"/>
    <col min="3079" max="3079" width="11.42578125" style="29" customWidth="1"/>
    <col min="3080" max="3080" width="11.5703125" style="29" customWidth="1"/>
    <col min="3081" max="3081" width="0" style="29" hidden="1" customWidth="1"/>
    <col min="3082" max="3082" width="11.5703125" style="29" customWidth="1"/>
    <col min="3083" max="3083" width="13.5703125" style="29" customWidth="1"/>
    <col min="3084" max="3084" width="11.7109375" style="29" customWidth="1"/>
    <col min="3085" max="3085" width="13.85546875" style="29" customWidth="1"/>
    <col min="3086" max="3086" width="31.5703125" style="29" customWidth="1"/>
    <col min="3087" max="3331" width="9.140625" style="29"/>
    <col min="3332" max="3332" width="4.5703125" style="29" customWidth="1"/>
    <col min="3333" max="3333" width="39.5703125" style="29" customWidth="1"/>
    <col min="3334" max="3334" width="15.7109375" style="29" customWidth="1"/>
    <col min="3335" max="3335" width="11.42578125" style="29" customWidth="1"/>
    <col min="3336" max="3336" width="11.5703125" style="29" customWidth="1"/>
    <col min="3337" max="3337" width="0" style="29" hidden="1" customWidth="1"/>
    <col min="3338" max="3338" width="11.5703125" style="29" customWidth="1"/>
    <col min="3339" max="3339" width="13.5703125" style="29" customWidth="1"/>
    <col min="3340" max="3340" width="11.7109375" style="29" customWidth="1"/>
    <col min="3341" max="3341" width="13.85546875" style="29" customWidth="1"/>
    <col min="3342" max="3342" width="31.5703125" style="29" customWidth="1"/>
    <col min="3343" max="3587" width="9.140625" style="29"/>
    <col min="3588" max="3588" width="4.5703125" style="29" customWidth="1"/>
    <col min="3589" max="3589" width="39.5703125" style="29" customWidth="1"/>
    <col min="3590" max="3590" width="15.7109375" style="29" customWidth="1"/>
    <col min="3591" max="3591" width="11.42578125" style="29" customWidth="1"/>
    <col min="3592" max="3592" width="11.5703125" style="29" customWidth="1"/>
    <col min="3593" max="3593" width="0" style="29" hidden="1" customWidth="1"/>
    <col min="3594" max="3594" width="11.5703125" style="29" customWidth="1"/>
    <col min="3595" max="3595" width="13.5703125" style="29" customWidth="1"/>
    <col min="3596" max="3596" width="11.7109375" style="29" customWidth="1"/>
    <col min="3597" max="3597" width="13.85546875" style="29" customWidth="1"/>
    <col min="3598" max="3598" width="31.5703125" style="29" customWidth="1"/>
    <col min="3599" max="3843" width="9.140625" style="29"/>
    <col min="3844" max="3844" width="4.5703125" style="29" customWidth="1"/>
    <col min="3845" max="3845" width="39.5703125" style="29" customWidth="1"/>
    <col min="3846" max="3846" width="15.7109375" style="29" customWidth="1"/>
    <col min="3847" max="3847" width="11.42578125" style="29" customWidth="1"/>
    <col min="3848" max="3848" width="11.5703125" style="29" customWidth="1"/>
    <col min="3849" max="3849" width="0" style="29" hidden="1" customWidth="1"/>
    <col min="3850" max="3850" width="11.5703125" style="29" customWidth="1"/>
    <col min="3851" max="3851" width="13.5703125" style="29" customWidth="1"/>
    <col min="3852" max="3852" width="11.7109375" style="29" customWidth="1"/>
    <col min="3853" max="3853" width="13.85546875" style="29" customWidth="1"/>
    <col min="3854" max="3854" width="31.5703125" style="29" customWidth="1"/>
    <col min="3855" max="4099" width="9.140625" style="29"/>
    <col min="4100" max="4100" width="4.5703125" style="29" customWidth="1"/>
    <col min="4101" max="4101" width="39.5703125" style="29" customWidth="1"/>
    <col min="4102" max="4102" width="15.7109375" style="29" customWidth="1"/>
    <col min="4103" max="4103" width="11.42578125" style="29" customWidth="1"/>
    <col min="4104" max="4104" width="11.5703125" style="29" customWidth="1"/>
    <col min="4105" max="4105" width="0" style="29" hidden="1" customWidth="1"/>
    <col min="4106" max="4106" width="11.5703125" style="29" customWidth="1"/>
    <col min="4107" max="4107" width="13.5703125" style="29" customWidth="1"/>
    <col min="4108" max="4108" width="11.7109375" style="29" customWidth="1"/>
    <col min="4109" max="4109" width="13.85546875" style="29" customWidth="1"/>
    <col min="4110" max="4110" width="31.5703125" style="29" customWidth="1"/>
    <col min="4111" max="4355" width="9.140625" style="29"/>
    <col min="4356" max="4356" width="4.5703125" style="29" customWidth="1"/>
    <col min="4357" max="4357" width="39.5703125" style="29" customWidth="1"/>
    <col min="4358" max="4358" width="15.7109375" style="29" customWidth="1"/>
    <col min="4359" max="4359" width="11.42578125" style="29" customWidth="1"/>
    <col min="4360" max="4360" width="11.5703125" style="29" customWidth="1"/>
    <col min="4361" max="4361" width="0" style="29" hidden="1" customWidth="1"/>
    <col min="4362" max="4362" width="11.5703125" style="29" customWidth="1"/>
    <col min="4363" max="4363" width="13.5703125" style="29" customWidth="1"/>
    <col min="4364" max="4364" width="11.7109375" style="29" customWidth="1"/>
    <col min="4365" max="4365" width="13.85546875" style="29" customWidth="1"/>
    <col min="4366" max="4366" width="31.5703125" style="29" customWidth="1"/>
    <col min="4367" max="4611" width="9.140625" style="29"/>
    <col min="4612" max="4612" width="4.5703125" style="29" customWidth="1"/>
    <col min="4613" max="4613" width="39.5703125" style="29" customWidth="1"/>
    <col min="4614" max="4614" width="15.7109375" style="29" customWidth="1"/>
    <col min="4615" max="4615" width="11.42578125" style="29" customWidth="1"/>
    <col min="4616" max="4616" width="11.5703125" style="29" customWidth="1"/>
    <col min="4617" max="4617" width="0" style="29" hidden="1" customWidth="1"/>
    <col min="4618" max="4618" width="11.5703125" style="29" customWidth="1"/>
    <col min="4619" max="4619" width="13.5703125" style="29" customWidth="1"/>
    <col min="4620" max="4620" width="11.7109375" style="29" customWidth="1"/>
    <col min="4621" max="4621" width="13.85546875" style="29" customWidth="1"/>
    <col min="4622" max="4622" width="31.5703125" style="29" customWidth="1"/>
    <col min="4623" max="4867" width="9.140625" style="29"/>
    <col min="4868" max="4868" width="4.5703125" style="29" customWidth="1"/>
    <col min="4869" max="4869" width="39.5703125" style="29" customWidth="1"/>
    <col min="4870" max="4870" width="15.7109375" style="29" customWidth="1"/>
    <col min="4871" max="4871" width="11.42578125" style="29" customWidth="1"/>
    <col min="4872" max="4872" width="11.5703125" style="29" customWidth="1"/>
    <col min="4873" max="4873" width="0" style="29" hidden="1" customWidth="1"/>
    <col min="4874" max="4874" width="11.5703125" style="29" customWidth="1"/>
    <col min="4875" max="4875" width="13.5703125" style="29" customWidth="1"/>
    <col min="4876" max="4876" width="11.7109375" style="29" customWidth="1"/>
    <col min="4877" max="4877" width="13.85546875" style="29" customWidth="1"/>
    <col min="4878" max="4878" width="31.5703125" style="29" customWidth="1"/>
    <col min="4879" max="5123" width="9.140625" style="29"/>
    <col min="5124" max="5124" width="4.5703125" style="29" customWidth="1"/>
    <col min="5125" max="5125" width="39.5703125" style="29" customWidth="1"/>
    <col min="5126" max="5126" width="15.7109375" style="29" customWidth="1"/>
    <col min="5127" max="5127" width="11.42578125" style="29" customWidth="1"/>
    <col min="5128" max="5128" width="11.5703125" style="29" customWidth="1"/>
    <col min="5129" max="5129" width="0" style="29" hidden="1" customWidth="1"/>
    <col min="5130" max="5130" width="11.5703125" style="29" customWidth="1"/>
    <col min="5131" max="5131" width="13.5703125" style="29" customWidth="1"/>
    <col min="5132" max="5132" width="11.7109375" style="29" customWidth="1"/>
    <col min="5133" max="5133" width="13.85546875" style="29" customWidth="1"/>
    <col min="5134" max="5134" width="31.5703125" style="29" customWidth="1"/>
    <col min="5135" max="5379" width="9.140625" style="29"/>
    <col min="5380" max="5380" width="4.5703125" style="29" customWidth="1"/>
    <col min="5381" max="5381" width="39.5703125" style="29" customWidth="1"/>
    <col min="5382" max="5382" width="15.7109375" style="29" customWidth="1"/>
    <col min="5383" max="5383" width="11.42578125" style="29" customWidth="1"/>
    <col min="5384" max="5384" width="11.5703125" style="29" customWidth="1"/>
    <col min="5385" max="5385" width="0" style="29" hidden="1" customWidth="1"/>
    <col min="5386" max="5386" width="11.5703125" style="29" customWidth="1"/>
    <col min="5387" max="5387" width="13.5703125" style="29" customWidth="1"/>
    <col min="5388" max="5388" width="11.7109375" style="29" customWidth="1"/>
    <col min="5389" max="5389" width="13.85546875" style="29" customWidth="1"/>
    <col min="5390" max="5390" width="31.5703125" style="29" customWidth="1"/>
    <col min="5391" max="5635" width="9.140625" style="29"/>
    <col min="5636" max="5636" width="4.5703125" style="29" customWidth="1"/>
    <col min="5637" max="5637" width="39.5703125" style="29" customWidth="1"/>
    <col min="5638" max="5638" width="15.7109375" style="29" customWidth="1"/>
    <col min="5639" max="5639" width="11.42578125" style="29" customWidth="1"/>
    <col min="5640" max="5640" width="11.5703125" style="29" customWidth="1"/>
    <col min="5641" max="5641" width="0" style="29" hidden="1" customWidth="1"/>
    <col min="5642" max="5642" width="11.5703125" style="29" customWidth="1"/>
    <col min="5643" max="5643" width="13.5703125" style="29" customWidth="1"/>
    <col min="5644" max="5644" width="11.7109375" style="29" customWidth="1"/>
    <col min="5645" max="5645" width="13.85546875" style="29" customWidth="1"/>
    <col min="5646" max="5646" width="31.5703125" style="29" customWidth="1"/>
    <col min="5647" max="5891" width="9.140625" style="29"/>
    <col min="5892" max="5892" width="4.5703125" style="29" customWidth="1"/>
    <col min="5893" max="5893" width="39.5703125" style="29" customWidth="1"/>
    <col min="5894" max="5894" width="15.7109375" style="29" customWidth="1"/>
    <col min="5895" max="5895" width="11.42578125" style="29" customWidth="1"/>
    <col min="5896" max="5896" width="11.5703125" style="29" customWidth="1"/>
    <col min="5897" max="5897" width="0" style="29" hidden="1" customWidth="1"/>
    <col min="5898" max="5898" width="11.5703125" style="29" customWidth="1"/>
    <col min="5899" max="5899" width="13.5703125" style="29" customWidth="1"/>
    <col min="5900" max="5900" width="11.7109375" style="29" customWidth="1"/>
    <col min="5901" max="5901" width="13.85546875" style="29" customWidth="1"/>
    <col min="5902" max="5902" width="31.5703125" style="29" customWidth="1"/>
    <col min="5903" max="6147" width="9.140625" style="29"/>
    <col min="6148" max="6148" width="4.5703125" style="29" customWidth="1"/>
    <col min="6149" max="6149" width="39.5703125" style="29" customWidth="1"/>
    <col min="6150" max="6150" width="15.7109375" style="29" customWidth="1"/>
    <col min="6151" max="6151" width="11.42578125" style="29" customWidth="1"/>
    <col min="6152" max="6152" width="11.5703125" style="29" customWidth="1"/>
    <col min="6153" max="6153" width="0" style="29" hidden="1" customWidth="1"/>
    <col min="6154" max="6154" width="11.5703125" style="29" customWidth="1"/>
    <col min="6155" max="6155" width="13.5703125" style="29" customWidth="1"/>
    <col min="6156" max="6156" width="11.7109375" style="29" customWidth="1"/>
    <col min="6157" max="6157" width="13.85546875" style="29" customWidth="1"/>
    <col min="6158" max="6158" width="31.5703125" style="29" customWidth="1"/>
    <col min="6159" max="6403" width="9.140625" style="29"/>
    <col min="6404" max="6404" width="4.5703125" style="29" customWidth="1"/>
    <col min="6405" max="6405" width="39.5703125" style="29" customWidth="1"/>
    <col min="6406" max="6406" width="15.7109375" style="29" customWidth="1"/>
    <col min="6407" max="6407" width="11.42578125" style="29" customWidth="1"/>
    <col min="6408" max="6408" width="11.5703125" style="29" customWidth="1"/>
    <col min="6409" max="6409" width="0" style="29" hidden="1" customWidth="1"/>
    <col min="6410" max="6410" width="11.5703125" style="29" customWidth="1"/>
    <col min="6411" max="6411" width="13.5703125" style="29" customWidth="1"/>
    <col min="6412" max="6412" width="11.7109375" style="29" customWidth="1"/>
    <col min="6413" max="6413" width="13.85546875" style="29" customWidth="1"/>
    <col min="6414" max="6414" width="31.5703125" style="29" customWidth="1"/>
    <col min="6415" max="6659" width="9.140625" style="29"/>
    <col min="6660" max="6660" width="4.5703125" style="29" customWidth="1"/>
    <col min="6661" max="6661" width="39.5703125" style="29" customWidth="1"/>
    <col min="6662" max="6662" width="15.7109375" style="29" customWidth="1"/>
    <col min="6663" max="6663" width="11.42578125" style="29" customWidth="1"/>
    <col min="6664" max="6664" width="11.5703125" style="29" customWidth="1"/>
    <col min="6665" max="6665" width="0" style="29" hidden="1" customWidth="1"/>
    <col min="6666" max="6666" width="11.5703125" style="29" customWidth="1"/>
    <col min="6667" max="6667" width="13.5703125" style="29" customWidth="1"/>
    <col min="6668" max="6668" width="11.7109375" style="29" customWidth="1"/>
    <col min="6669" max="6669" width="13.85546875" style="29" customWidth="1"/>
    <col min="6670" max="6670" width="31.5703125" style="29" customWidth="1"/>
    <col min="6671" max="6915" width="9.140625" style="29"/>
    <col min="6916" max="6916" width="4.5703125" style="29" customWidth="1"/>
    <col min="6917" max="6917" width="39.5703125" style="29" customWidth="1"/>
    <col min="6918" max="6918" width="15.7109375" style="29" customWidth="1"/>
    <col min="6919" max="6919" width="11.42578125" style="29" customWidth="1"/>
    <col min="6920" max="6920" width="11.5703125" style="29" customWidth="1"/>
    <col min="6921" max="6921" width="0" style="29" hidden="1" customWidth="1"/>
    <col min="6922" max="6922" width="11.5703125" style="29" customWidth="1"/>
    <col min="6923" max="6923" width="13.5703125" style="29" customWidth="1"/>
    <col min="6924" max="6924" width="11.7109375" style="29" customWidth="1"/>
    <col min="6925" max="6925" width="13.85546875" style="29" customWidth="1"/>
    <col min="6926" max="6926" width="31.5703125" style="29" customWidth="1"/>
    <col min="6927" max="7171" width="9.140625" style="29"/>
    <col min="7172" max="7172" width="4.5703125" style="29" customWidth="1"/>
    <col min="7173" max="7173" width="39.5703125" style="29" customWidth="1"/>
    <col min="7174" max="7174" width="15.7109375" style="29" customWidth="1"/>
    <col min="7175" max="7175" width="11.42578125" style="29" customWidth="1"/>
    <col min="7176" max="7176" width="11.5703125" style="29" customWidth="1"/>
    <col min="7177" max="7177" width="0" style="29" hidden="1" customWidth="1"/>
    <col min="7178" max="7178" width="11.5703125" style="29" customWidth="1"/>
    <col min="7179" max="7179" width="13.5703125" style="29" customWidth="1"/>
    <col min="7180" max="7180" width="11.7109375" style="29" customWidth="1"/>
    <col min="7181" max="7181" width="13.85546875" style="29" customWidth="1"/>
    <col min="7182" max="7182" width="31.5703125" style="29" customWidth="1"/>
    <col min="7183" max="7427" width="9.140625" style="29"/>
    <col min="7428" max="7428" width="4.5703125" style="29" customWidth="1"/>
    <col min="7429" max="7429" width="39.5703125" style="29" customWidth="1"/>
    <col min="7430" max="7430" width="15.7109375" style="29" customWidth="1"/>
    <col min="7431" max="7431" width="11.42578125" style="29" customWidth="1"/>
    <col min="7432" max="7432" width="11.5703125" style="29" customWidth="1"/>
    <col min="7433" max="7433" width="0" style="29" hidden="1" customWidth="1"/>
    <col min="7434" max="7434" width="11.5703125" style="29" customWidth="1"/>
    <col min="7435" max="7435" width="13.5703125" style="29" customWidth="1"/>
    <col min="7436" max="7436" width="11.7109375" style="29" customWidth="1"/>
    <col min="7437" max="7437" width="13.85546875" style="29" customWidth="1"/>
    <col min="7438" max="7438" width="31.5703125" style="29" customWidth="1"/>
    <col min="7439" max="7683" width="9.140625" style="29"/>
    <col min="7684" max="7684" width="4.5703125" style="29" customWidth="1"/>
    <col min="7685" max="7685" width="39.5703125" style="29" customWidth="1"/>
    <col min="7686" max="7686" width="15.7109375" style="29" customWidth="1"/>
    <col min="7687" max="7687" width="11.42578125" style="29" customWidth="1"/>
    <col min="7688" max="7688" width="11.5703125" style="29" customWidth="1"/>
    <col min="7689" max="7689" width="0" style="29" hidden="1" customWidth="1"/>
    <col min="7690" max="7690" width="11.5703125" style="29" customWidth="1"/>
    <col min="7691" max="7691" width="13.5703125" style="29" customWidth="1"/>
    <col min="7692" max="7692" width="11.7109375" style="29" customWidth="1"/>
    <col min="7693" max="7693" width="13.85546875" style="29" customWidth="1"/>
    <col min="7694" max="7694" width="31.5703125" style="29" customWidth="1"/>
    <col min="7695" max="7939" width="9.140625" style="29"/>
    <col min="7940" max="7940" width="4.5703125" style="29" customWidth="1"/>
    <col min="7941" max="7941" width="39.5703125" style="29" customWidth="1"/>
    <col min="7942" max="7942" width="15.7109375" style="29" customWidth="1"/>
    <col min="7943" max="7943" width="11.42578125" style="29" customWidth="1"/>
    <col min="7944" max="7944" width="11.5703125" style="29" customWidth="1"/>
    <col min="7945" max="7945" width="0" style="29" hidden="1" customWidth="1"/>
    <col min="7946" max="7946" width="11.5703125" style="29" customWidth="1"/>
    <col min="7947" max="7947" width="13.5703125" style="29" customWidth="1"/>
    <col min="7948" max="7948" width="11.7109375" style="29" customWidth="1"/>
    <col min="7949" max="7949" width="13.85546875" style="29" customWidth="1"/>
    <col min="7950" max="7950" width="31.5703125" style="29" customWidth="1"/>
    <col min="7951" max="8195" width="9.140625" style="29"/>
    <col min="8196" max="8196" width="4.5703125" style="29" customWidth="1"/>
    <col min="8197" max="8197" width="39.5703125" style="29" customWidth="1"/>
    <col min="8198" max="8198" width="15.7109375" style="29" customWidth="1"/>
    <col min="8199" max="8199" width="11.42578125" style="29" customWidth="1"/>
    <col min="8200" max="8200" width="11.5703125" style="29" customWidth="1"/>
    <col min="8201" max="8201" width="0" style="29" hidden="1" customWidth="1"/>
    <col min="8202" max="8202" width="11.5703125" style="29" customWidth="1"/>
    <col min="8203" max="8203" width="13.5703125" style="29" customWidth="1"/>
    <col min="8204" max="8204" width="11.7109375" style="29" customWidth="1"/>
    <col min="8205" max="8205" width="13.85546875" style="29" customWidth="1"/>
    <col min="8206" max="8206" width="31.5703125" style="29" customWidth="1"/>
    <col min="8207" max="8451" width="9.140625" style="29"/>
    <col min="8452" max="8452" width="4.5703125" style="29" customWidth="1"/>
    <col min="8453" max="8453" width="39.5703125" style="29" customWidth="1"/>
    <col min="8454" max="8454" width="15.7109375" style="29" customWidth="1"/>
    <col min="8455" max="8455" width="11.42578125" style="29" customWidth="1"/>
    <col min="8456" max="8456" width="11.5703125" style="29" customWidth="1"/>
    <col min="8457" max="8457" width="0" style="29" hidden="1" customWidth="1"/>
    <col min="8458" max="8458" width="11.5703125" style="29" customWidth="1"/>
    <col min="8459" max="8459" width="13.5703125" style="29" customWidth="1"/>
    <col min="8460" max="8460" width="11.7109375" style="29" customWidth="1"/>
    <col min="8461" max="8461" width="13.85546875" style="29" customWidth="1"/>
    <col min="8462" max="8462" width="31.5703125" style="29" customWidth="1"/>
    <col min="8463" max="8707" width="9.140625" style="29"/>
    <col min="8708" max="8708" width="4.5703125" style="29" customWidth="1"/>
    <col min="8709" max="8709" width="39.5703125" style="29" customWidth="1"/>
    <col min="8710" max="8710" width="15.7109375" style="29" customWidth="1"/>
    <col min="8711" max="8711" width="11.42578125" style="29" customWidth="1"/>
    <col min="8712" max="8712" width="11.5703125" style="29" customWidth="1"/>
    <col min="8713" max="8713" width="0" style="29" hidden="1" customWidth="1"/>
    <col min="8714" max="8714" width="11.5703125" style="29" customWidth="1"/>
    <col min="8715" max="8715" width="13.5703125" style="29" customWidth="1"/>
    <col min="8716" max="8716" width="11.7109375" style="29" customWidth="1"/>
    <col min="8717" max="8717" width="13.85546875" style="29" customWidth="1"/>
    <col min="8718" max="8718" width="31.5703125" style="29" customWidth="1"/>
    <col min="8719" max="8963" width="9.140625" style="29"/>
    <col min="8964" max="8964" width="4.5703125" style="29" customWidth="1"/>
    <col min="8965" max="8965" width="39.5703125" style="29" customWidth="1"/>
    <col min="8966" max="8966" width="15.7109375" style="29" customWidth="1"/>
    <col min="8967" max="8967" width="11.42578125" style="29" customWidth="1"/>
    <col min="8968" max="8968" width="11.5703125" style="29" customWidth="1"/>
    <col min="8969" max="8969" width="0" style="29" hidden="1" customWidth="1"/>
    <col min="8970" max="8970" width="11.5703125" style="29" customWidth="1"/>
    <col min="8971" max="8971" width="13.5703125" style="29" customWidth="1"/>
    <col min="8972" max="8972" width="11.7109375" style="29" customWidth="1"/>
    <col min="8973" max="8973" width="13.85546875" style="29" customWidth="1"/>
    <col min="8974" max="8974" width="31.5703125" style="29" customWidth="1"/>
    <col min="8975" max="9219" width="9.140625" style="29"/>
    <col min="9220" max="9220" width="4.5703125" style="29" customWidth="1"/>
    <col min="9221" max="9221" width="39.5703125" style="29" customWidth="1"/>
    <col min="9222" max="9222" width="15.7109375" style="29" customWidth="1"/>
    <col min="9223" max="9223" width="11.42578125" style="29" customWidth="1"/>
    <col min="9224" max="9224" width="11.5703125" style="29" customWidth="1"/>
    <col min="9225" max="9225" width="0" style="29" hidden="1" customWidth="1"/>
    <col min="9226" max="9226" width="11.5703125" style="29" customWidth="1"/>
    <col min="9227" max="9227" width="13.5703125" style="29" customWidth="1"/>
    <col min="9228" max="9228" width="11.7109375" style="29" customWidth="1"/>
    <col min="9229" max="9229" width="13.85546875" style="29" customWidth="1"/>
    <col min="9230" max="9230" width="31.5703125" style="29" customWidth="1"/>
    <col min="9231" max="9475" width="9.140625" style="29"/>
    <col min="9476" max="9476" width="4.5703125" style="29" customWidth="1"/>
    <col min="9477" max="9477" width="39.5703125" style="29" customWidth="1"/>
    <col min="9478" max="9478" width="15.7109375" style="29" customWidth="1"/>
    <col min="9479" max="9479" width="11.42578125" style="29" customWidth="1"/>
    <col min="9480" max="9480" width="11.5703125" style="29" customWidth="1"/>
    <col min="9481" max="9481" width="0" style="29" hidden="1" customWidth="1"/>
    <col min="9482" max="9482" width="11.5703125" style="29" customWidth="1"/>
    <col min="9483" max="9483" width="13.5703125" style="29" customWidth="1"/>
    <col min="9484" max="9484" width="11.7109375" style="29" customWidth="1"/>
    <col min="9485" max="9485" width="13.85546875" style="29" customWidth="1"/>
    <col min="9486" max="9486" width="31.5703125" style="29" customWidth="1"/>
    <col min="9487" max="9731" width="9.140625" style="29"/>
    <col min="9732" max="9732" width="4.5703125" style="29" customWidth="1"/>
    <col min="9733" max="9733" width="39.5703125" style="29" customWidth="1"/>
    <col min="9734" max="9734" width="15.7109375" style="29" customWidth="1"/>
    <col min="9735" max="9735" width="11.42578125" style="29" customWidth="1"/>
    <col min="9736" max="9736" width="11.5703125" style="29" customWidth="1"/>
    <col min="9737" max="9737" width="0" style="29" hidden="1" customWidth="1"/>
    <col min="9738" max="9738" width="11.5703125" style="29" customWidth="1"/>
    <col min="9739" max="9739" width="13.5703125" style="29" customWidth="1"/>
    <col min="9740" max="9740" width="11.7109375" style="29" customWidth="1"/>
    <col min="9741" max="9741" width="13.85546875" style="29" customWidth="1"/>
    <col min="9742" max="9742" width="31.5703125" style="29" customWidth="1"/>
    <col min="9743" max="9987" width="9.140625" style="29"/>
    <col min="9988" max="9988" width="4.5703125" style="29" customWidth="1"/>
    <col min="9989" max="9989" width="39.5703125" style="29" customWidth="1"/>
    <col min="9990" max="9990" width="15.7109375" style="29" customWidth="1"/>
    <col min="9991" max="9991" width="11.42578125" style="29" customWidth="1"/>
    <col min="9992" max="9992" width="11.5703125" style="29" customWidth="1"/>
    <col min="9993" max="9993" width="0" style="29" hidden="1" customWidth="1"/>
    <col min="9994" max="9994" width="11.5703125" style="29" customWidth="1"/>
    <col min="9995" max="9995" width="13.5703125" style="29" customWidth="1"/>
    <col min="9996" max="9996" width="11.7109375" style="29" customWidth="1"/>
    <col min="9997" max="9997" width="13.85546875" style="29" customWidth="1"/>
    <col min="9998" max="9998" width="31.5703125" style="29" customWidth="1"/>
    <col min="9999" max="10243" width="9.140625" style="29"/>
    <col min="10244" max="10244" width="4.5703125" style="29" customWidth="1"/>
    <col min="10245" max="10245" width="39.5703125" style="29" customWidth="1"/>
    <col min="10246" max="10246" width="15.7109375" style="29" customWidth="1"/>
    <col min="10247" max="10247" width="11.42578125" style="29" customWidth="1"/>
    <col min="10248" max="10248" width="11.5703125" style="29" customWidth="1"/>
    <col min="10249" max="10249" width="0" style="29" hidden="1" customWidth="1"/>
    <col min="10250" max="10250" width="11.5703125" style="29" customWidth="1"/>
    <col min="10251" max="10251" width="13.5703125" style="29" customWidth="1"/>
    <col min="10252" max="10252" width="11.7109375" style="29" customWidth="1"/>
    <col min="10253" max="10253" width="13.85546875" style="29" customWidth="1"/>
    <col min="10254" max="10254" width="31.5703125" style="29" customWidth="1"/>
    <col min="10255" max="10499" width="9.140625" style="29"/>
    <col min="10500" max="10500" width="4.5703125" style="29" customWidth="1"/>
    <col min="10501" max="10501" width="39.5703125" style="29" customWidth="1"/>
    <col min="10502" max="10502" width="15.7109375" style="29" customWidth="1"/>
    <col min="10503" max="10503" width="11.42578125" style="29" customWidth="1"/>
    <col min="10504" max="10504" width="11.5703125" style="29" customWidth="1"/>
    <col min="10505" max="10505" width="0" style="29" hidden="1" customWidth="1"/>
    <col min="10506" max="10506" width="11.5703125" style="29" customWidth="1"/>
    <col min="10507" max="10507" width="13.5703125" style="29" customWidth="1"/>
    <col min="10508" max="10508" width="11.7109375" style="29" customWidth="1"/>
    <col min="10509" max="10509" width="13.85546875" style="29" customWidth="1"/>
    <col min="10510" max="10510" width="31.5703125" style="29" customWidth="1"/>
    <col min="10511" max="10755" width="9.140625" style="29"/>
    <col min="10756" max="10756" width="4.5703125" style="29" customWidth="1"/>
    <col min="10757" max="10757" width="39.5703125" style="29" customWidth="1"/>
    <col min="10758" max="10758" width="15.7109375" style="29" customWidth="1"/>
    <col min="10759" max="10759" width="11.42578125" style="29" customWidth="1"/>
    <col min="10760" max="10760" width="11.5703125" style="29" customWidth="1"/>
    <col min="10761" max="10761" width="0" style="29" hidden="1" customWidth="1"/>
    <col min="10762" max="10762" width="11.5703125" style="29" customWidth="1"/>
    <col min="10763" max="10763" width="13.5703125" style="29" customWidth="1"/>
    <col min="10764" max="10764" width="11.7109375" style="29" customWidth="1"/>
    <col min="10765" max="10765" width="13.85546875" style="29" customWidth="1"/>
    <col min="10766" max="10766" width="31.5703125" style="29" customWidth="1"/>
    <col min="10767" max="11011" width="9.140625" style="29"/>
    <col min="11012" max="11012" width="4.5703125" style="29" customWidth="1"/>
    <col min="11013" max="11013" width="39.5703125" style="29" customWidth="1"/>
    <col min="11014" max="11014" width="15.7109375" style="29" customWidth="1"/>
    <col min="11015" max="11015" width="11.42578125" style="29" customWidth="1"/>
    <col min="11016" max="11016" width="11.5703125" style="29" customWidth="1"/>
    <col min="11017" max="11017" width="0" style="29" hidden="1" customWidth="1"/>
    <col min="11018" max="11018" width="11.5703125" style="29" customWidth="1"/>
    <col min="11019" max="11019" width="13.5703125" style="29" customWidth="1"/>
    <col min="11020" max="11020" width="11.7109375" style="29" customWidth="1"/>
    <col min="11021" max="11021" width="13.85546875" style="29" customWidth="1"/>
    <col min="11022" max="11022" width="31.5703125" style="29" customWidth="1"/>
    <col min="11023" max="11267" width="9.140625" style="29"/>
    <col min="11268" max="11268" width="4.5703125" style="29" customWidth="1"/>
    <col min="11269" max="11269" width="39.5703125" style="29" customWidth="1"/>
    <col min="11270" max="11270" width="15.7109375" style="29" customWidth="1"/>
    <col min="11271" max="11271" width="11.42578125" style="29" customWidth="1"/>
    <col min="11272" max="11272" width="11.5703125" style="29" customWidth="1"/>
    <col min="11273" max="11273" width="0" style="29" hidden="1" customWidth="1"/>
    <col min="11274" max="11274" width="11.5703125" style="29" customWidth="1"/>
    <col min="11275" max="11275" width="13.5703125" style="29" customWidth="1"/>
    <col min="11276" max="11276" width="11.7109375" style="29" customWidth="1"/>
    <col min="11277" max="11277" width="13.85546875" style="29" customWidth="1"/>
    <col min="11278" max="11278" width="31.5703125" style="29" customWidth="1"/>
    <col min="11279" max="11523" width="9.140625" style="29"/>
    <col min="11524" max="11524" width="4.5703125" style="29" customWidth="1"/>
    <col min="11525" max="11525" width="39.5703125" style="29" customWidth="1"/>
    <col min="11526" max="11526" width="15.7109375" style="29" customWidth="1"/>
    <col min="11527" max="11527" width="11.42578125" style="29" customWidth="1"/>
    <col min="11528" max="11528" width="11.5703125" style="29" customWidth="1"/>
    <col min="11529" max="11529" width="0" style="29" hidden="1" customWidth="1"/>
    <col min="11530" max="11530" width="11.5703125" style="29" customWidth="1"/>
    <col min="11531" max="11531" width="13.5703125" style="29" customWidth="1"/>
    <col min="11532" max="11532" width="11.7109375" style="29" customWidth="1"/>
    <col min="11533" max="11533" width="13.85546875" style="29" customWidth="1"/>
    <col min="11534" max="11534" width="31.5703125" style="29" customWidth="1"/>
    <col min="11535" max="11779" width="9.140625" style="29"/>
    <col min="11780" max="11780" width="4.5703125" style="29" customWidth="1"/>
    <col min="11781" max="11781" width="39.5703125" style="29" customWidth="1"/>
    <col min="11782" max="11782" width="15.7109375" style="29" customWidth="1"/>
    <col min="11783" max="11783" width="11.42578125" style="29" customWidth="1"/>
    <col min="11784" max="11784" width="11.5703125" style="29" customWidth="1"/>
    <col min="11785" max="11785" width="0" style="29" hidden="1" customWidth="1"/>
    <col min="11786" max="11786" width="11.5703125" style="29" customWidth="1"/>
    <col min="11787" max="11787" width="13.5703125" style="29" customWidth="1"/>
    <col min="11788" max="11788" width="11.7109375" style="29" customWidth="1"/>
    <col min="11789" max="11789" width="13.85546875" style="29" customWidth="1"/>
    <col min="11790" max="11790" width="31.5703125" style="29" customWidth="1"/>
    <col min="11791" max="12035" width="9.140625" style="29"/>
    <col min="12036" max="12036" width="4.5703125" style="29" customWidth="1"/>
    <col min="12037" max="12037" width="39.5703125" style="29" customWidth="1"/>
    <col min="12038" max="12038" width="15.7109375" style="29" customWidth="1"/>
    <col min="12039" max="12039" width="11.42578125" style="29" customWidth="1"/>
    <col min="12040" max="12040" width="11.5703125" style="29" customWidth="1"/>
    <col min="12041" max="12041" width="0" style="29" hidden="1" customWidth="1"/>
    <col min="12042" max="12042" width="11.5703125" style="29" customWidth="1"/>
    <col min="12043" max="12043" width="13.5703125" style="29" customWidth="1"/>
    <col min="12044" max="12044" width="11.7109375" style="29" customWidth="1"/>
    <col min="12045" max="12045" width="13.85546875" style="29" customWidth="1"/>
    <col min="12046" max="12046" width="31.5703125" style="29" customWidth="1"/>
    <col min="12047" max="12291" width="9.140625" style="29"/>
    <col min="12292" max="12292" width="4.5703125" style="29" customWidth="1"/>
    <col min="12293" max="12293" width="39.5703125" style="29" customWidth="1"/>
    <col min="12294" max="12294" width="15.7109375" style="29" customWidth="1"/>
    <col min="12295" max="12295" width="11.42578125" style="29" customWidth="1"/>
    <col min="12296" max="12296" width="11.5703125" style="29" customWidth="1"/>
    <col min="12297" max="12297" width="0" style="29" hidden="1" customWidth="1"/>
    <col min="12298" max="12298" width="11.5703125" style="29" customWidth="1"/>
    <col min="12299" max="12299" width="13.5703125" style="29" customWidth="1"/>
    <col min="12300" max="12300" width="11.7109375" style="29" customWidth="1"/>
    <col min="12301" max="12301" width="13.85546875" style="29" customWidth="1"/>
    <col min="12302" max="12302" width="31.5703125" style="29" customWidth="1"/>
    <col min="12303" max="12547" width="9.140625" style="29"/>
    <col min="12548" max="12548" width="4.5703125" style="29" customWidth="1"/>
    <col min="12549" max="12549" width="39.5703125" style="29" customWidth="1"/>
    <col min="12550" max="12550" width="15.7109375" style="29" customWidth="1"/>
    <col min="12551" max="12551" width="11.42578125" style="29" customWidth="1"/>
    <col min="12552" max="12552" width="11.5703125" style="29" customWidth="1"/>
    <col min="12553" max="12553" width="0" style="29" hidden="1" customWidth="1"/>
    <col min="12554" max="12554" width="11.5703125" style="29" customWidth="1"/>
    <col min="12555" max="12555" width="13.5703125" style="29" customWidth="1"/>
    <col min="12556" max="12556" width="11.7109375" style="29" customWidth="1"/>
    <col min="12557" max="12557" width="13.85546875" style="29" customWidth="1"/>
    <col min="12558" max="12558" width="31.5703125" style="29" customWidth="1"/>
    <col min="12559" max="12803" width="9.140625" style="29"/>
    <col min="12804" max="12804" width="4.5703125" style="29" customWidth="1"/>
    <col min="12805" max="12805" width="39.5703125" style="29" customWidth="1"/>
    <col min="12806" max="12806" width="15.7109375" style="29" customWidth="1"/>
    <col min="12807" max="12807" width="11.42578125" style="29" customWidth="1"/>
    <col min="12808" max="12808" width="11.5703125" style="29" customWidth="1"/>
    <col min="12809" max="12809" width="0" style="29" hidden="1" customWidth="1"/>
    <col min="12810" max="12810" width="11.5703125" style="29" customWidth="1"/>
    <col min="12811" max="12811" width="13.5703125" style="29" customWidth="1"/>
    <col min="12812" max="12812" width="11.7109375" style="29" customWidth="1"/>
    <col min="12813" max="12813" width="13.85546875" style="29" customWidth="1"/>
    <col min="12814" max="12814" width="31.5703125" style="29" customWidth="1"/>
    <col min="12815" max="13059" width="9.140625" style="29"/>
    <col min="13060" max="13060" width="4.5703125" style="29" customWidth="1"/>
    <col min="13061" max="13061" width="39.5703125" style="29" customWidth="1"/>
    <col min="13062" max="13062" width="15.7109375" style="29" customWidth="1"/>
    <col min="13063" max="13063" width="11.42578125" style="29" customWidth="1"/>
    <col min="13064" max="13064" width="11.5703125" style="29" customWidth="1"/>
    <col min="13065" max="13065" width="0" style="29" hidden="1" customWidth="1"/>
    <col min="13066" max="13066" width="11.5703125" style="29" customWidth="1"/>
    <col min="13067" max="13067" width="13.5703125" style="29" customWidth="1"/>
    <col min="13068" max="13068" width="11.7109375" style="29" customWidth="1"/>
    <col min="13069" max="13069" width="13.85546875" style="29" customWidth="1"/>
    <col min="13070" max="13070" width="31.5703125" style="29" customWidth="1"/>
    <col min="13071" max="13315" width="9.140625" style="29"/>
    <col min="13316" max="13316" width="4.5703125" style="29" customWidth="1"/>
    <col min="13317" max="13317" width="39.5703125" style="29" customWidth="1"/>
    <col min="13318" max="13318" width="15.7109375" style="29" customWidth="1"/>
    <col min="13319" max="13319" width="11.42578125" style="29" customWidth="1"/>
    <col min="13320" max="13320" width="11.5703125" style="29" customWidth="1"/>
    <col min="13321" max="13321" width="0" style="29" hidden="1" customWidth="1"/>
    <col min="13322" max="13322" width="11.5703125" style="29" customWidth="1"/>
    <col min="13323" max="13323" width="13.5703125" style="29" customWidth="1"/>
    <col min="13324" max="13324" width="11.7109375" style="29" customWidth="1"/>
    <col min="13325" max="13325" width="13.85546875" style="29" customWidth="1"/>
    <col min="13326" max="13326" width="31.5703125" style="29" customWidth="1"/>
    <col min="13327" max="13571" width="9.140625" style="29"/>
    <col min="13572" max="13572" width="4.5703125" style="29" customWidth="1"/>
    <col min="13573" max="13573" width="39.5703125" style="29" customWidth="1"/>
    <col min="13574" max="13574" width="15.7109375" style="29" customWidth="1"/>
    <col min="13575" max="13575" width="11.42578125" style="29" customWidth="1"/>
    <col min="13576" max="13576" width="11.5703125" style="29" customWidth="1"/>
    <col min="13577" max="13577" width="0" style="29" hidden="1" customWidth="1"/>
    <col min="13578" max="13578" width="11.5703125" style="29" customWidth="1"/>
    <col min="13579" max="13579" width="13.5703125" style="29" customWidth="1"/>
    <col min="13580" max="13580" width="11.7109375" style="29" customWidth="1"/>
    <col min="13581" max="13581" width="13.85546875" style="29" customWidth="1"/>
    <col min="13582" max="13582" width="31.5703125" style="29" customWidth="1"/>
    <col min="13583" max="13827" width="9.140625" style="29"/>
    <col min="13828" max="13828" width="4.5703125" style="29" customWidth="1"/>
    <col min="13829" max="13829" width="39.5703125" style="29" customWidth="1"/>
    <col min="13830" max="13830" width="15.7109375" style="29" customWidth="1"/>
    <col min="13831" max="13831" width="11.42578125" style="29" customWidth="1"/>
    <col min="13832" max="13832" width="11.5703125" style="29" customWidth="1"/>
    <col min="13833" max="13833" width="0" style="29" hidden="1" customWidth="1"/>
    <col min="13834" max="13834" width="11.5703125" style="29" customWidth="1"/>
    <col min="13835" max="13835" width="13.5703125" style="29" customWidth="1"/>
    <col min="13836" max="13836" width="11.7109375" style="29" customWidth="1"/>
    <col min="13837" max="13837" width="13.85546875" style="29" customWidth="1"/>
    <col min="13838" max="13838" width="31.5703125" style="29" customWidth="1"/>
    <col min="13839" max="14083" width="9.140625" style="29"/>
    <col min="14084" max="14084" width="4.5703125" style="29" customWidth="1"/>
    <col min="14085" max="14085" width="39.5703125" style="29" customWidth="1"/>
    <col min="14086" max="14086" width="15.7109375" style="29" customWidth="1"/>
    <col min="14087" max="14087" width="11.42578125" style="29" customWidth="1"/>
    <col min="14088" max="14088" width="11.5703125" style="29" customWidth="1"/>
    <col min="14089" max="14089" width="0" style="29" hidden="1" customWidth="1"/>
    <col min="14090" max="14090" width="11.5703125" style="29" customWidth="1"/>
    <col min="14091" max="14091" width="13.5703125" style="29" customWidth="1"/>
    <col min="14092" max="14092" width="11.7109375" style="29" customWidth="1"/>
    <col min="14093" max="14093" width="13.85546875" style="29" customWidth="1"/>
    <col min="14094" max="14094" width="31.5703125" style="29" customWidth="1"/>
    <col min="14095" max="14339" width="9.140625" style="29"/>
    <col min="14340" max="14340" width="4.5703125" style="29" customWidth="1"/>
    <col min="14341" max="14341" width="39.5703125" style="29" customWidth="1"/>
    <col min="14342" max="14342" width="15.7109375" style="29" customWidth="1"/>
    <col min="14343" max="14343" width="11.42578125" style="29" customWidth="1"/>
    <col min="14344" max="14344" width="11.5703125" style="29" customWidth="1"/>
    <col min="14345" max="14345" width="0" style="29" hidden="1" customWidth="1"/>
    <col min="14346" max="14346" width="11.5703125" style="29" customWidth="1"/>
    <col min="14347" max="14347" width="13.5703125" style="29" customWidth="1"/>
    <col min="14348" max="14348" width="11.7109375" style="29" customWidth="1"/>
    <col min="14349" max="14349" width="13.85546875" style="29" customWidth="1"/>
    <col min="14350" max="14350" width="31.5703125" style="29" customWidth="1"/>
    <col min="14351" max="14595" width="9.140625" style="29"/>
    <col min="14596" max="14596" width="4.5703125" style="29" customWidth="1"/>
    <col min="14597" max="14597" width="39.5703125" style="29" customWidth="1"/>
    <col min="14598" max="14598" width="15.7109375" style="29" customWidth="1"/>
    <col min="14599" max="14599" width="11.42578125" style="29" customWidth="1"/>
    <col min="14600" max="14600" width="11.5703125" style="29" customWidth="1"/>
    <col min="14601" max="14601" width="0" style="29" hidden="1" customWidth="1"/>
    <col min="14602" max="14602" width="11.5703125" style="29" customWidth="1"/>
    <col min="14603" max="14603" width="13.5703125" style="29" customWidth="1"/>
    <col min="14604" max="14604" width="11.7109375" style="29" customWidth="1"/>
    <col min="14605" max="14605" width="13.85546875" style="29" customWidth="1"/>
    <col min="14606" max="14606" width="31.5703125" style="29" customWidth="1"/>
    <col min="14607" max="14851" width="9.140625" style="29"/>
    <col min="14852" max="14852" width="4.5703125" style="29" customWidth="1"/>
    <col min="14853" max="14853" width="39.5703125" style="29" customWidth="1"/>
    <col min="14854" max="14854" width="15.7109375" style="29" customWidth="1"/>
    <col min="14855" max="14855" width="11.42578125" style="29" customWidth="1"/>
    <col min="14856" max="14856" width="11.5703125" style="29" customWidth="1"/>
    <col min="14857" max="14857" width="0" style="29" hidden="1" customWidth="1"/>
    <col min="14858" max="14858" width="11.5703125" style="29" customWidth="1"/>
    <col min="14859" max="14859" width="13.5703125" style="29" customWidth="1"/>
    <col min="14860" max="14860" width="11.7109375" style="29" customWidth="1"/>
    <col min="14861" max="14861" width="13.85546875" style="29" customWidth="1"/>
    <col min="14862" max="14862" width="31.5703125" style="29" customWidth="1"/>
    <col min="14863" max="15107" width="9.140625" style="29"/>
    <col min="15108" max="15108" width="4.5703125" style="29" customWidth="1"/>
    <col min="15109" max="15109" width="39.5703125" style="29" customWidth="1"/>
    <col min="15110" max="15110" width="15.7109375" style="29" customWidth="1"/>
    <col min="15111" max="15111" width="11.42578125" style="29" customWidth="1"/>
    <col min="15112" max="15112" width="11.5703125" style="29" customWidth="1"/>
    <col min="15113" max="15113" width="0" style="29" hidden="1" customWidth="1"/>
    <col min="15114" max="15114" width="11.5703125" style="29" customWidth="1"/>
    <col min="15115" max="15115" width="13.5703125" style="29" customWidth="1"/>
    <col min="15116" max="15116" width="11.7109375" style="29" customWidth="1"/>
    <col min="15117" max="15117" width="13.85546875" style="29" customWidth="1"/>
    <col min="15118" max="15118" width="31.5703125" style="29" customWidth="1"/>
    <col min="15119" max="15363" width="9.140625" style="29"/>
    <col min="15364" max="15364" width="4.5703125" style="29" customWidth="1"/>
    <col min="15365" max="15365" width="39.5703125" style="29" customWidth="1"/>
    <col min="15366" max="15366" width="15.7109375" style="29" customWidth="1"/>
    <col min="15367" max="15367" width="11.42578125" style="29" customWidth="1"/>
    <col min="15368" max="15368" width="11.5703125" style="29" customWidth="1"/>
    <col min="15369" max="15369" width="0" style="29" hidden="1" customWidth="1"/>
    <col min="15370" max="15370" width="11.5703125" style="29" customWidth="1"/>
    <col min="15371" max="15371" width="13.5703125" style="29" customWidth="1"/>
    <col min="15372" max="15372" width="11.7109375" style="29" customWidth="1"/>
    <col min="15373" max="15373" width="13.85546875" style="29" customWidth="1"/>
    <col min="15374" max="15374" width="31.5703125" style="29" customWidth="1"/>
    <col min="15375" max="15619" width="9.140625" style="29"/>
    <col min="15620" max="15620" width="4.5703125" style="29" customWidth="1"/>
    <col min="15621" max="15621" width="39.5703125" style="29" customWidth="1"/>
    <col min="15622" max="15622" width="15.7109375" style="29" customWidth="1"/>
    <col min="15623" max="15623" width="11.42578125" style="29" customWidth="1"/>
    <col min="15624" max="15624" width="11.5703125" style="29" customWidth="1"/>
    <col min="15625" max="15625" width="0" style="29" hidden="1" customWidth="1"/>
    <col min="15626" max="15626" width="11.5703125" style="29" customWidth="1"/>
    <col min="15627" max="15627" width="13.5703125" style="29" customWidth="1"/>
    <col min="15628" max="15628" width="11.7109375" style="29" customWidth="1"/>
    <col min="15629" max="15629" width="13.85546875" style="29" customWidth="1"/>
    <col min="15630" max="15630" width="31.5703125" style="29" customWidth="1"/>
    <col min="15631" max="15875" width="9.140625" style="29"/>
    <col min="15876" max="15876" width="4.5703125" style="29" customWidth="1"/>
    <col min="15877" max="15877" width="39.5703125" style="29" customWidth="1"/>
    <col min="15878" max="15878" width="15.7109375" style="29" customWidth="1"/>
    <col min="15879" max="15879" width="11.42578125" style="29" customWidth="1"/>
    <col min="15880" max="15880" width="11.5703125" style="29" customWidth="1"/>
    <col min="15881" max="15881" width="0" style="29" hidden="1" customWidth="1"/>
    <col min="15882" max="15882" width="11.5703125" style="29" customWidth="1"/>
    <col min="15883" max="15883" width="13.5703125" style="29" customWidth="1"/>
    <col min="15884" max="15884" width="11.7109375" style="29" customWidth="1"/>
    <col min="15885" max="15885" width="13.85546875" style="29" customWidth="1"/>
    <col min="15886" max="15886" width="31.5703125" style="29" customWidth="1"/>
    <col min="15887" max="16131" width="9.140625" style="29"/>
    <col min="16132" max="16132" width="4.5703125" style="29" customWidth="1"/>
    <col min="16133" max="16133" width="39.5703125" style="29" customWidth="1"/>
    <col min="16134" max="16134" width="15.7109375" style="29" customWidth="1"/>
    <col min="16135" max="16135" width="11.42578125" style="29" customWidth="1"/>
    <col min="16136" max="16136" width="11.5703125" style="29" customWidth="1"/>
    <col min="16137" max="16137" width="0" style="29" hidden="1" customWidth="1"/>
    <col min="16138" max="16138" width="11.5703125" style="29" customWidth="1"/>
    <col min="16139" max="16139" width="13.5703125" style="29" customWidth="1"/>
    <col min="16140" max="16140" width="11.7109375" style="29" customWidth="1"/>
    <col min="16141" max="16141" width="13.85546875" style="29" customWidth="1"/>
    <col min="16142" max="16142" width="31.5703125" style="29" customWidth="1"/>
    <col min="16143" max="16384" width="9.140625" style="29"/>
  </cols>
  <sheetData>
    <row r="1" spans="1:15" ht="26.25" customHeight="1">
      <c r="A1" s="514" t="s">
        <v>146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5" ht="29.25" customHeight="1">
      <c r="A2" s="509" t="s">
        <v>147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5" ht="30.75" customHeight="1">
      <c r="A3" s="522" t="s">
        <v>501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</row>
    <row r="4" spans="1:15" ht="11.25" customHeight="1">
      <c r="H4" s="242"/>
      <c r="I4" s="242"/>
      <c r="J4" s="242"/>
      <c r="K4" s="242"/>
      <c r="L4" s="242"/>
      <c r="M4" s="242"/>
    </row>
    <row r="5" spans="1:15" s="38" customFormat="1" ht="24" customHeight="1">
      <c r="A5" s="516" t="s">
        <v>2</v>
      </c>
      <c r="B5" s="516" t="s">
        <v>3</v>
      </c>
      <c r="C5" s="516" t="s">
        <v>4</v>
      </c>
      <c r="D5" s="510" t="s">
        <v>417</v>
      </c>
      <c r="E5" s="510" t="s">
        <v>413</v>
      </c>
      <c r="F5" s="510"/>
      <c r="G5" s="510"/>
      <c r="H5" s="510"/>
      <c r="I5" s="510" t="s">
        <v>486</v>
      </c>
      <c r="J5" s="510" t="s">
        <v>489</v>
      </c>
      <c r="K5" s="521" t="s">
        <v>491</v>
      </c>
      <c r="L5" s="510" t="s">
        <v>414</v>
      </c>
      <c r="M5" s="510" t="s">
        <v>415</v>
      </c>
      <c r="O5" s="523" t="s">
        <v>437</v>
      </c>
    </row>
    <row r="6" spans="1:15" s="38" customFormat="1" ht="63">
      <c r="A6" s="517"/>
      <c r="B6" s="517"/>
      <c r="C6" s="517"/>
      <c r="D6" s="510"/>
      <c r="E6" s="155" t="s">
        <v>6</v>
      </c>
      <c r="F6" s="155" t="s">
        <v>251</v>
      </c>
      <c r="G6" s="155" t="s">
        <v>7</v>
      </c>
      <c r="H6" s="155" t="s">
        <v>427</v>
      </c>
      <c r="I6" s="510"/>
      <c r="J6" s="510"/>
      <c r="K6" s="517"/>
      <c r="L6" s="510"/>
      <c r="M6" s="510"/>
      <c r="O6" s="523"/>
    </row>
    <row r="7" spans="1:15" s="50" customFormat="1" ht="19.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 t="s">
        <v>8</v>
      </c>
      <c r="I7" s="42"/>
      <c r="J7" s="42"/>
      <c r="K7" s="42"/>
      <c r="L7" s="40">
        <v>9</v>
      </c>
      <c r="M7" s="40" t="s">
        <v>9</v>
      </c>
      <c r="O7" s="166"/>
    </row>
    <row r="8" spans="1:15" s="50" customFormat="1" ht="24.95" customHeight="1">
      <c r="A8" s="45" t="s">
        <v>148</v>
      </c>
      <c r="B8" s="243" t="s">
        <v>149</v>
      </c>
      <c r="C8" s="244"/>
      <c r="D8" s="45"/>
      <c r="E8" s="45"/>
      <c r="F8" s="45"/>
      <c r="G8" s="45"/>
      <c r="H8" s="45"/>
      <c r="I8" s="245"/>
      <c r="J8" s="245"/>
      <c r="K8" s="245"/>
      <c r="L8" s="45"/>
      <c r="M8" s="45"/>
      <c r="O8" s="166"/>
    </row>
    <row r="9" spans="1:15" s="249" customFormat="1" ht="24.95" customHeight="1">
      <c r="A9" s="246"/>
      <c r="B9" s="247" t="s">
        <v>150</v>
      </c>
      <c r="C9" s="156" t="s">
        <v>151</v>
      </c>
      <c r="D9" s="248">
        <v>808149</v>
      </c>
      <c r="E9" s="248">
        <v>809700</v>
      </c>
      <c r="F9" s="248">
        <v>808149</v>
      </c>
      <c r="G9" s="23">
        <v>854219</v>
      </c>
      <c r="H9" s="21">
        <f>G9/D9%</f>
        <v>105.70068143374552</v>
      </c>
      <c r="I9" s="23">
        <v>809700</v>
      </c>
      <c r="J9" s="23">
        <v>902815.5</v>
      </c>
      <c r="K9" s="23"/>
      <c r="L9" s="23">
        <v>861820</v>
      </c>
      <c r="M9" s="21">
        <f>L9/G9%</f>
        <v>100.88981865306204</v>
      </c>
      <c r="O9" s="16"/>
    </row>
    <row r="10" spans="1:15" s="253" customFormat="1" ht="22.5" hidden="1" customHeight="1">
      <c r="A10" s="40"/>
      <c r="B10" s="250" t="s">
        <v>152</v>
      </c>
      <c r="C10" s="156" t="s">
        <v>153</v>
      </c>
      <c r="D10" s="251"/>
      <c r="E10" s="252"/>
      <c r="F10" s="251"/>
      <c r="G10" s="23"/>
      <c r="H10" s="21"/>
      <c r="I10" s="23"/>
      <c r="J10" s="23"/>
      <c r="K10" s="23"/>
      <c r="L10" s="23"/>
      <c r="M10" s="21" t="e">
        <f>L10/G10%</f>
        <v>#DIV/0!</v>
      </c>
      <c r="O10" s="16"/>
    </row>
    <row r="11" spans="1:15" s="253" customFormat="1" ht="21" customHeight="1">
      <c r="A11" s="40"/>
      <c r="B11" s="254" t="s">
        <v>154</v>
      </c>
      <c r="C11" s="156" t="s">
        <v>153</v>
      </c>
      <c r="D11" s="18">
        <v>0.1</v>
      </c>
      <c r="E11" s="18" t="s">
        <v>428</v>
      </c>
      <c r="F11" s="18">
        <v>0.08</v>
      </c>
      <c r="G11" s="27">
        <v>0.09</v>
      </c>
      <c r="H11" s="21">
        <f>0.09/0.1*100</f>
        <v>89.999999999999986</v>
      </c>
      <c r="I11" s="27">
        <v>0.09</v>
      </c>
      <c r="J11" s="23" t="s">
        <v>464</v>
      </c>
      <c r="K11" s="27">
        <v>0.09</v>
      </c>
      <c r="L11" s="23" t="s">
        <v>464</v>
      </c>
      <c r="M11" s="21">
        <f>L11/G11%</f>
        <v>88.8888888888889</v>
      </c>
      <c r="O11" s="7">
        <v>0.1</v>
      </c>
    </row>
    <row r="12" spans="1:15" s="256" customFormat="1" ht="21.75" customHeight="1">
      <c r="A12" s="246"/>
      <c r="B12" s="247" t="s">
        <v>155</v>
      </c>
      <c r="C12" s="255" t="s">
        <v>156</v>
      </c>
      <c r="D12" s="25">
        <v>74.7</v>
      </c>
      <c r="E12" s="25">
        <v>74.7</v>
      </c>
      <c r="F12" s="25">
        <v>74.7</v>
      </c>
      <c r="G12" s="23">
        <v>74.7</v>
      </c>
      <c r="H12" s="25">
        <f t="shared" ref="H12:H78" si="0">G12/D12%</f>
        <v>100</v>
      </c>
      <c r="I12" s="23">
        <v>74.7</v>
      </c>
      <c r="J12" s="23">
        <v>74.900000000000006</v>
      </c>
      <c r="K12" s="23"/>
      <c r="L12" s="23">
        <v>74.900000000000006</v>
      </c>
      <c r="M12" s="21">
        <f>L12/G12%</f>
        <v>100.26773761713521</v>
      </c>
      <c r="O12" s="124"/>
    </row>
    <row r="13" spans="1:15" s="256" customFormat="1" ht="31.5">
      <c r="A13" s="246"/>
      <c r="B13" s="247" t="s">
        <v>157</v>
      </c>
      <c r="C13" s="257" t="s">
        <v>158</v>
      </c>
      <c r="D13" s="25">
        <v>113.6</v>
      </c>
      <c r="E13" s="25">
        <v>113.9</v>
      </c>
      <c r="F13" s="25">
        <v>113.7</v>
      </c>
      <c r="G13" s="23">
        <v>113.9</v>
      </c>
      <c r="H13" s="25">
        <f t="shared" si="0"/>
        <v>100.26408450704227</v>
      </c>
      <c r="I13" s="23">
        <v>113.9</v>
      </c>
      <c r="J13" s="23">
        <v>114.2</v>
      </c>
      <c r="K13" s="23"/>
      <c r="L13" s="23">
        <v>114.2</v>
      </c>
      <c r="M13" s="21">
        <f>L13/G13%</f>
        <v>100.26338893766462</v>
      </c>
      <c r="O13" s="124"/>
    </row>
    <row r="14" spans="1:15" s="50" customFormat="1" ht="21.75" customHeight="1">
      <c r="A14" s="258" t="s">
        <v>159</v>
      </c>
      <c r="B14" s="259" t="s">
        <v>160</v>
      </c>
      <c r="C14" s="260"/>
      <c r="D14" s="261"/>
      <c r="E14" s="261"/>
      <c r="F14" s="261"/>
      <c r="G14" s="23"/>
      <c r="H14" s="21"/>
      <c r="I14" s="23"/>
      <c r="J14" s="23"/>
      <c r="K14" s="23"/>
      <c r="L14" s="23"/>
      <c r="M14" s="21"/>
      <c r="O14" s="166"/>
    </row>
    <row r="15" spans="1:15" s="66" customFormat="1" ht="21.75" customHeight="1">
      <c r="A15" s="18"/>
      <c r="B15" s="247" t="s">
        <v>161</v>
      </c>
      <c r="C15" s="156" t="s">
        <v>151</v>
      </c>
      <c r="D15" s="77">
        <v>474790</v>
      </c>
      <c r="E15" s="77">
        <v>471000</v>
      </c>
      <c r="F15" s="77">
        <v>476850</v>
      </c>
      <c r="G15" s="22">
        <v>477910</v>
      </c>
      <c r="H15" s="21">
        <f t="shared" si="0"/>
        <v>100.65713262705619</v>
      </c>
      <c r="I15" s="22">
        <v>477910</v>
      </c>
      <c r="J15" s="22">
        <v>481600</v>
      </c>
      <c r="K15" s="23"/>
      <c r="L15" s="22">
        <v>481600</v>
      </c>
      <c r="M15" s="21">
        <f>L15/G15%</f>
        <v>100.77211190391496</v>
      </c>
      <c r="O15" s="16"/>
    </row>
    <row r="16" spans="1:15" s="66" customFormat="1" ht="31.5">
      <c r="A16" s="18"/>
      <c r="B16" s="247" t="s">
        <v>162</v>
      </c>
      <c r="C16" s="156" t="s">
        <v>151</v>
      </c>
      <c r="D16" s="77">
        <v>23801</v>
      </c>
      <c r="E16" s="77">
        <v>16500</v>
      </c>
      <c r="F16" s="77">
        <v>11026</v>
      </c>
      <c r="G16" s="22">
        <v>17590</v>
      </c>
      <c r="H16" s="21">
        <f t="shared" si="0"/>
        <v>73.904457795890934</v>
      </c>
      <c r="I16" s="22">
        <v>17590</v>
      </c>
      <c r="J16" s="22">
        <v>16850</v>
      </c>
      <c r="K16" s="22">
        <v>16500</v>
      </c>
      <c r="L16" s="22">
        <v>16850</v>
      </c>
      <c r="M16" s="21">
        <f>L16/G16%</f>
        <v>95.793064241046039</v>
      </c>
      <c r="O16" s="6">
        <v>16000</v>
      </c>
    </row>
    <row r="17" spans="1:17" s="66" customFormat="1" ht="18" hidden="1" customHeight="1">
      <c r="A17" s="18"/>
      <c r="B17" s="262" t="s">
        <v>163</v>
      </c>
      <c r="C17" s="156" t="s">
        <v>151</v>
      </c>
      <c r="D17" s="77"/>
      <c r="E17" s="77"/>
      <c r="F17" s="77"/>
      <c r="G17" s="22"/>
      <c r="H17" s="21"/>
      <c r="I17" s="22"/>
      <c r="J17" s="22"/>
      <c r="K17" s="22"/>
      <c r="L17" s="22"/>
      <c r="M17" s="21"/>
      <c r="O17" s="16"/>
    </row>
    <row r="18" spans="1:17" s="223" customFormat="1" ht="31.5">
      <c r="A18" s="263"/>
      <c r="B18" s="247" t="s">
        <v>164</v>
      </c>
      <c r="C18" s="156" t="s">
        <v>151</v>
      </c>
      <c r="D18" s="77">
        <v>1132</v>
      </c>
      <c r="E18" s="77">
        <v>1000</v>
      </c>
      <c r="F18" s="77">
        <v>458</v>
      </c>
      <c r="G18" s="22">
        <v>1000</v>
      </c>
      <c r="H18" s="25">
        <f t="shared" si="0"/>
        <v>88.339222614840992</v>
      </c>
      <c r="I18" s="22">
        <v>1000</v>
      </c>
      <c r="J18" s="22">
        <v>1000</v>
      </c>
      <c r="K18" s="22">
        <v>1000</v>
      </c>
      <c r="L18" s="22">
        <v>1000</v>
      </c>
      <c r="M18" s="21">
        <f t="shared" ref="M18:M23" si="1">L18/G18%</f>
        <v>100</v>
      </c>
      <c r="O18" s="16"/>
    </row>
    <row r="19" spans="1:17" s="223" customFormat="1" ht="31.5">
      <c r="A19" s="263"/>
      <c r="B19" s="247" t="s">
        <v>165</v>
      </c>
      <c r="C19" s="264" t="s">
        <v>18</v>
      </c>
      <c r="D19" s="18">
        <v>63</v>
      </c>
      <c r="E19" s="77">
        <v>67</v>
      </c>
      <c r="F19" s="77">
        <v>67</v>
      </c>
      <c r="G19" s="22">
        <v>67</v>
      </c>
      <c r="H19" s="25">
        <f t="shared" si="0"/>
        <v>106.34920634920636</v>
      </c>
      <c r="I19" s="22">
        <v>67</v>
      </c>
      <c r="J19" s="23">
        <v>70</v>
      </c>
      <c r="K19" s="22">
        <v>67</v>
      </c>
      <c r="L19" s="23">
        <v>70</v>
      </c>
      <c r="M19" s="21">
        <f t="shared" si="1"/>
        <v>104.4776119402985</v>
      </c>
      <c r="O19" s="6">
        <v>70</v>
      </c>
    </row>
    <row r="20" spans="1:17" s="223" customFormat="1" ht="31.5">
      <c r="A20" s="263"/>
      <c r="B20" s="262" t="s">
        <v>166</v>
      </c>
      <c r="C20" s="264" t="s">
        <v>18</v>
      </c>
      <c r="D20" s="18">
        <v>51</v>
      </c>
      <c r="E20" s="77">
        <v>53</v>
      </c>
      <c r="F20" s="77">
        <v>53</v>
      </c>
      <c r="G20" s="22">
        <v>53</v>
      </c>
      <c r="H20" s="25">
        <f t="shared" si="0"/>
        <v>103.92156862745098</v>
      </c>
      <c r="I20" s="22">
        <v>53</v>
      </c>
      <c r="J20" s="23">
        <v>55</v>
      </c>
      <c r="K20" s="23"/>
      <c r="L20" s="23">
        <v>55</v>
      </c>
      <c r="M20" s="21">
        <f t="shared" si="1"/>
        <v>103.77358490566037</v>
      </c>
      <c r="O20" s="6">
        <v>55</v>
      </c>
    </row>
    <row r="21" spans="1:17" s="223" customFormat="1" ht="31.5">
      <c r="A21" s="263"/>
      <c r="B21" s="247" t="s">
        <v>167</v>
      </c>
      <c r="C21" s="264" t="s">
        <v>18</v>
      </c>
      <c r="D21" s="18">
        <v>39</v>
      </c>
      <c r="E21" s="25">
        <v>34.200000000000003</v>
      </c>
      <c r="F21" s="25">
        <v>36.1</v>
      </c>
      <c r="G21" s="23">
        <v>28.6</v>
      </c>
      <c r="H21" s="21">
        <f t="shared" si="0"/>
        <v>73.333333333333329</v>
      </c>
      <c r="I21" s="23">
        <v>28.6</v>
      </c>
      <c r="J21" s="23">
        <v>27.5</v>
      </c>
      <c r="K21" s="23">
        <v>34.200000000000003</v>
      </c>
      <c r="L21" s="23">
        <v>27.5</v>
      </c>
      <c r="M21" s="21">
        <f t="shared" si="1"/>
        <v>96.153846153846146</v>
      </c>
      <c r="O21" s="16"/>
    </row>
    <row r="22" spans="1:17" s="223" customFormat="1" ht="23.25" customHeight="1">
      <c r="A22" s="263"/>
      <c r="B22" s="247" t="s">
        <v>168</v>
      </c>
      <c r="C22" s="264" t="s">
        <v>18</v>
      </c>
      <c r="D22" s="18">
        <v>3.2</v>
      </c>
      <c r="E22" s="25">
        <v>3.2</v>
      </c>
      <c r="F22" s="25">
        <v>3.2</v>
      </c>
      <c r="G22" s="23">
        <v>3.2</v>
      </c>
      <c r="H22" s="25">
        <f t="shared" si="0"/>
        <v>100</v>
      </c>
      <c r="I22" s="23">
        <v>3.2</v>
      </c>
      <c r="J22" s="23">
        <v>3.2</v>
      </c>
      <c r="K22" s="23">
        <v>3.2</v>
      </c>
      <c r="L22" s="23">
        <v>3.2</v>
      </c>
      <c r="M22" s="21">
        <f t="shared" si="1"/>
        <v>100</v>
      </c>
      <c r="O22" s="7">
        <v>3.3</v>
      </c>
    </row>
    <row r="23" spans="1:17" s="223" customFormat="1" ht="31.5">
      <c r="A23" s="263"/>
      <c r="B23" s="247" t="s">
        <v>169</v>
      </c>
      <c r="C23" s="265" t="s">
        <v>258</v>
      </c>
      <c r="D23" s="484">
        <v>101.28</v>
      </c>
      <c r="E23" s="485">
        <v>106.81104033970276</v>
      </c>
      <c r="F23" s="485"/>
      <c r="G23" s="486">
        <v>115.6</v>
      </c>
      <c r="H23" s="485">
        <f t="shared" si="0"/>
        <v>114.13902053712481</v>
      </c>
      <c r="I23" s="486">
        <v>110.5</v>
      </c>
      <c r="J23" s="486"/>
      <c r="K23" s="486">
        <v>106.4</v>
      </c>
      <c r="L23" s="486">
        <v>132.69999999999999</v>
      </c>
      <c r="M23" s="485">
        <f t="shared" si="1"/>
        <v>114.79238754325259</v>
      </c>
      <c r="O23" s="6">
        <v>140</v>
      </c>
    </row>
    <row r="24" spans="1:17" s="50" customFormat="1" ht="42" customHeight="1">
      <c r="A24" s="258" t="s">
        <v>170</v>
      </c>
      <c r="B24" s="259" t="s">
        <v>171</v>
      </c>
      <c r="C24" s="260"/>
      <c r="D24" s="261"/>
      <c r="E24" s="261"/>
      <c r="F24" s="261"/>
      <c r="G24" s="23"/>
      <c r="H24" s="21"/>
      <c r="I24" s="23"/>
      <c r="J24" s="23"/>
      <c r="K24" s="23"/>
      <c r="L24" s="23"/>
      <c r="M24" s="21"/>
      <c r="O24" s="166"/>
    </row>
    <row r="25" spans="1:17" s="267" customFormat="1" ht="24.95" customHeight="1">
      <c r="A25" s="26"/>
      <c r="B25" s="266" t="s">
        <v>172</v>
      </c>
      <c r="C25" s="156" t="s">
        <v>173</v>
      </c>
      <c r="D25" s="20">
        <v>7540</v>
      </c>
      <c r="E25" s="19">
        <v>7967</v>
      </c>
      <c r="F25" s="20">
        <v>7294</v>
      </c>
      <c r="G25" s="22">
        <v>6635</v>
      </c>
      <c r="H25" s="21">
        <f t="shared" si="0"/>
        <v>87.9973474801061</v>
      </c>
      <c r="I25" s="22">
        <v>7240</v>
      </c>
      <c r="J25" s="22">
        <v>7209</v>
      </c>
      <c r="K25" s="23"/>
      <c r="L25" s="480">
        <v>5440.7000000000016</v>
      </c>
      <c r="M25" s="21">
        <f t="shared" ref="M25:M30" si="2">L25/G25%</f>
        <v>82.000000000000028</v>
      </c>
      <c r="O25" s="268"/>
    </row>
    <row r="26" spans="1:17" s="267" customFormat="1" ht="24.95" customHeight="1">
      <c r="A26" s="26"/>
      <c r="B26" s="266" t="s">
        <v>174</v>
      </c>
      <c r="C26" s="269" t="s">
        <v>18</v>
      </c>
      <c r="D26" s="18">
        <v>2.73</v>
      </c>
      <c r="E26" s="24">
        <v>2.69</v>
      </c>
      <c r="F26" s="18">
        <v>2.71</v>
      </c>
      <c r="G26" s="27">
        <v>2.38</v>
      </c>
      <c r="H26" s="25">
        <f t="shared" si="0"/>
        <v>87.179487179487168</v>
      </c>
      <c r="I26" s="23">
        <v>2.69</v>
      </c>
      <c r="J26" s="23">
        <v>2.67</v>
      </c>
      <c r="K26" s="23"/>
      <c r="L26" s="481">
        <v>2.2000000000000002</v>
      </c>
      <c r="M26" s="21">
        <f t="shared" si="2"/>
        <v>92.436974789915979</v>
      </c>
      <c r="O26" s="268"/>
    </row>
    <row r="27" spans="1:17" s="267" customFormat="1" ht="24.95" customHeight="1">
      <c r="A27" s="26"/>
      <c r="B27" s="266" t="s">
        <v>175</v>
      </c>
      <c r="C27" s="269" t="s">
        <v>18</v>
      </c>
      <c r="D27" s="24">
        <v>0.54999999999999982</v>
      </c>
      <c r="E27" s="24">
        <v>0.45</v>
      </c>
      <c r="F27" s="26">
        <v>0.02</v>
      </c>
      <c r="G27" s="27">
        <v>0.35</v>
      </c>
      <c r="H27" s="21">
        <f t="shared" si="0"/>
        <v>63.636363636363654</v>
      </c>
      <c r="I27" s="27">
        <v>0.04</v>
      </c>
      <c r="J27" s="27">
        <v>0.02</v>
      </c>
      <c r="K27" s="23">
        <v>0.2</v>
      </c>
      <c r="L27" s="481">
        <v>0.17999999999999972</v>
      </c>
      <c r="M27" s="21">
        <f t="shared" si="2"/>
        <v>51.428571428571352</v>
      </c>
      <c r="O27" s="268">
        <v>1.3</v>
      </c>
      <c r="Q27" s="267">
        <v>278979</v>
      </c>
    </row>
    <row r="28" spans="1:17" s="267" customFormat="1" ht="24.95" customHeight="1">
      <c r="A28" s="26"/>
      <c r="B28" s="266" t="s">
        <v>176</v>
      </c>
      <c r="C28" s="269" t="s">
        <v>173</v>
      </c>
      <c r="D28" s="19">
        <v>11595</v>
      </c>
      <c r="E28" s="19">
        <v>11825</v>
      </c>
      <c r="F28" s="19">
        <v>11035</v>
      </c>
      <c r="G28" s="22">
        <v>10386</v>
      </c>
      <c r="H28" s="21">
        <f t="shared" si="0"/>
        <v>89.573091849935309</v>
      </c>
      <c r="I28" s="22">
        <v>10766</v>
      </c>
      <c r="J28" s="22">
        <v>10260</v>
      </c>
      <c r="K28" s="23"/>
      <c r="L28" s="480">
        <v>10260</v>
      </c>
      <c r="M28" s="21">
        <f t="shared" si="2"/>
        <v>98.786828422876951</v>
      </c>
      <c r="O28" s="268"/>
    </row>
    <row r="29" spans="1:17" s="267" customFormat="1" ht="24.95" customHeight="1">
      <c r="A29" s="26"/>
      <c r="B29" s="266" t="s">
        <v>177</v>
      </c>
      <c r="C29" s="269" t="s">
        <v>18</v>
      </c>
      <c r="D29" s="270">
        <v>4.2</v>
      </c>
      <c r="E29" s="24">
        <v>4.3600000000000003</v>
      </c>
      <c r="F29" s="24">
        <v>4.0999999999999996</v>
      </c>
      <c r="G29" s="27">
        <v>3.72</v>
      </c>
      <c r="H29" s="21">
        <f t="shared" si="0"/>
        <v>88.571428571428569</v>
      </c>
      <c r="I29" s="23">
        <v>4</v>
      </c>
      <c r="J29" s="23">
        <v>3.8</v>
      </c>
      <c r="K29" s="23"/>
      <c r="L29" s="27">
        <v>3.72</v>
      </c>
      <c r="M29" s="21">
        <f t="shared" si="2"/>
        <v>100</v>
      </c>
      <c r="O29" s="268"/>
    </row>
    <row r="30" spans="1:17" s="267" customFormat="1" ht="24.95" customHeight="1">
      <c r="A30" s="26"/>
      <c r="B30" s="266" t="s">
        <v>178</v>
      </c>
      <c r="C30" s="269" t="s">
        <v>173</v>
      </c>
      <c r="D30" s="19">
        <v>2085</v>
      </c>
      <c r="E30" s="19">
        <v>500</v>
      </c>
      <c r="F30" s="19">
        <v>60</v>
      </c>
      <c r="G30" s="22">
        <f>D25-G25</f>
        <v>905</v>
      </c>
      <c r="H30" s="21">
        <f t="shared" si="0"/>
        <v>43.405275779376495</v>
      </c>
      <c r="I30" s="22">
        <v>110</v>
      </c>
      <c r="J30" s="22">
        <v>50</v>
      </c>
      <c r="K30" s="23"/>
      <c r="L30" s="22">
        <v>502</v>
      </c>
      <c r="M30" s="21">
        <f t="shared" si="2"/>
        <v>55.469613259668506</v>
      </c>
      <c r="O30" s="268"/>
    </row>
    <row r="31" spans="1:17" s="50" customFormat="1" ht="39.950000000000003" customHeight="1">
      <c r="A31" s="155" t="s">
        <v>179</v>
      </c>
      <c r="B31" s="243" t="s">
        <v>180</v>
      </c>
      <c r="C31" s="271"/>
      <c r="D31" s="52"/>
      <c r="E31" s="52"/>
      <c r="F31" s="52"/>
      <c r="G31" s="23"/>
      <c r="H31" s="21"/>
      <c r="I31" s="23"/>
      <c r="J31" s="23"/>
      <c r="K31" s="23"/>
      <c r="L31" s="23"/>
      <c r="M31" s="21"/>
      <c r="O31" s="166"/>
    </row>
    <row r="32" spans="1:17" s="66" customFormat="1" ht="24.95" customHeight="1">
      <c r="A32" s="18"/>
      <c r="B32" s="247" t="s">
        <v>181</v>
      </c>
      <c r="C32" s="255" t="s">
        <v>99</v>
      </c>
      <c r="D32" s="77">
        <v>98</v>
      </c>
      <c r="E32" s="77">
        <v>98</v>
      </c>
      <c r="F32" s="77">
        <v>98</v>
      </c>
      <c r="G32" s="22">
        <v>98</v>
      </c>
      <c r="H32" s="21">
        <f t="shared" si="0"/>
        <v>100</v>
      </c>
      <c r="I32" s="22">
        <v>98</v>
      </c>
      <c r="J32" s="22">
        <v>98</v>
      </c>
      <c r="K32" s="23"/>
      <c r="L32" s="22">
        <v>98</v>
      </c>
      <c r="M32" s="21">
        <f>L32/G32%</f>
        <v>100</v>
      </c>
      <c r="O32" s="16"/>
    </row>
    <row r="33" spans="1:15" s="66" customFormat="1" ht="24.95" customHeight="1">
      <c r="A33" s="18"/>
      <c r="B33" s="272" t="s">
        <v>11</v>
      </c>
      <c r="C33" s="255"/>
      <c r="D33" s="25"/>
      <c r="E33" s="25"/>
      <c r="F33" s="25"/>
      <c r="G33" s="22"/>
      <c r="H33" s="21"/>
      <c r="I33" s="22"/>
      <c r="J33" s="22"/>
      <c r="K33" s="23"/>
      <c r="L33" s="22"/>
      <c r="M33" s="21"/>
      <c r="O33" s="16"/>
    </row>
    <row r="34" spans="1:15" s="110" customFormat="1" ht="39.950000000000003" hidden="1" customHeight="1">
      <c r="A34" s="136"/>
      <c r="B34" s="247" t="s">
        <v>182</v>
      </c>
      <c r="C34" s="255" t="s">
        <v>99</v>
      </c>
      <c r="D34" s="25"/>
      <c r="E34" s="25"/>
      <c r="F34" s="25"/>
      <c r="G34" s="22"/>
      <c r="H34" s="21" t="e">
        <f t="shared" si="0"/>
        <v>#DIV/0!</v>
      </c>
      <c r="I34" s="22"/>
      <c r="J34" s="22"/>
      <c r="K34" s="23"/>
      <c r="L34" s="22"/>
      <c r="M34" s="21" t="e">
        <f t="shared" ref="M34:M47" si="3">L34/G34%</f>
        <v>#DIV/0!</v>
      </c>
      <c r="O34" s="124"/>
    </row>
    <row r="35" spans="1:15" s="110" customFormat="1" ht="24" hidden="1" customHeight="1">
      <c r="A35" s="136"/>
      <c r="B35" s="247" t="s">
        <v>183</v>
      </c>
      <c r="C35" s="255"/>
      <c r="D35" s="25"/>
      <c r="E35" s="25"/>
      <c r="F35" s="25"/>
      <c r="G35" s="22"/>
      <c r="H35" s="21" t="e">
        <f t="shared" si="0"/>
        <v>#DIV/0!</v>
      </c>
      <c r="I35" s="22"/>
      <c r="J35" s="22"/>
      <c r="K35" s="23"/>
      <c r="L35" s="22"/>
      <c r="M35" s="21" t="e">
        <f t="shared" si="3"/>
        <v>#DIV/0!</v>
      </c>
      <c r="O35" s="124"/>
    </row>
    <row r="36" spans="1:15" s="110" customFormat="1" ht="22.5" hidden="1" customHeight="1">
      <c r="A36" s="136"/>
      <c r="B36" s="247" t="s">
        <v>184</v>
      </c>
      <c r="C36" s="255"/>
      <c r="D36" s="25"/>
      <c r="E36" s="25"/>
      <c r="F36" s="25"/>
      <c r="G36" s="22"/>
      <c r="H36" s="21" t="e">
        <f t="shared" si="0"/>
        <v>#DIV/0!</v>
      </c>
      <c r="I36" s="22"/>
      <c r="J36" s="22"/>
      <c r="K36" s="23"/>
      <c r="L36" s="22"/>
      <c r="M36" s="21" t="e">
        <f t="shared" si="3"/>
        <v>#DIV/0!</v>
      </c>
      <c r="O36" s="124"/>
    </row>
    <row r="37" spans="1:15" s="110" customFormat="1" ht="24.95" customHeight="1">
      <c r="A37" s="18"/>
      <c r="B37" s="247" t="s">
        <v>185</v>
      </c>
      <c r="C37" s="255" t="s">
        <v>99</v>
      </c>
      <c r="D37" s="77">
        <v>98</v>
      </c>
      <c r="E37" s="77">
        <v>98</v>
      </c>
      <c r="F37" s="77">
        <v>98</v>
      </c>
      <c r="G37" s="22">
        <v>98</v>
      </c>
      <c r="H37" s="21">
        <f t="shared" si="0"/>
        <v>100</v>
      </c>
      <c r="I37" s="22">
        <v>98</v>
      </c>
      <c r="J37" s="22">
        <v>98</v>
      </c>
      <c r="K37" s="23"/>
      <c r="L37" s="22">
        <v>98</v>
      </c>
      <c r="M37" s="21">
        <f t="shared" si="3"/>
        <v>100</v>
      </c>
      <c r="O37" s="124"/>
    </row>
    <row r="38" spans="1:15" s="110" customFormat="1" ht="33.75" customHeight="1">
      <c r="A38" s="18"/>
      <c r="B38" s="247" t="s">
        <v>186</v>
      </c>
      <c r="C38" s="255" t="s">
        <v>18</v>
      </c>
      <c r="D38" s="77">
        <v>100</v>
      </c>
      <c r="E38" s="77">
        <v>100</v>
      </c>
      <c r="F38" s="77">
        <v>100</v>
      </c>
      <c r="G38" s="22">
        <v>100</v>
      </c>
      <c r="H38" s="21">
        <f t="shared" si="0"/>
        <v>100</v>
      </c>
      <c r="I38" s="22">
        <v>100</v>
      </c>
      <c r="J38" s="22">
        <v>100</v>
      </c>
      <c r="K38" s="23"/>
      <c r="L38" s="22">
        <v>100</v>
      </c>
      <c r="M38" s="21">
        <f t="shared" si="3"/>
        <v>100</v>
      </c>
      <c r="O38" s="124"/>
    </row>
    <row r="39" spans="1:15" s="66" customFormat="1" ht="24.95" customHeight="1">
      <c r="A39" s="18"/>
      <c r="B39" s="247" t="s">
        <v>187</v>
      </c>
      <c r="C39" s="255" t="s">
        <v>99</v>
      </c>
      <c r="D39" s="77">
        <v>98</v>
      </c>
      <c r="E39" s="77">
        <v>98</v>
      </c>
      <c r="F39" s="77">
        <v>98</v>
      </c>
      <c r="G39" s="22">
        <v>98</v>
      </c>
      <c r="H39" s="21">
        <f t="shared" si="0"/>
        <v>100</v>
      </c>
      <c r="I39" s="22">
        <v>98</v>
      </c>
      <c r="J39" s="22">
        <v>98</v>
      </c>
      <c r="K39" s="23"/>
      <c r="L39" s="22">
        <v>98</v>
      </c>
      <c r="M39" s="21">
        <f t="shared" si="3"/>
        <v>100</v>
      </c>
      <c r="O39" s="16"/>
    </row>
    <row r="40" spans="1:15" s="110" customFormat="1" ht="24.95" customHeight="1">
      <c r="A40" s="18"/>
      <c r="B40" s="247" t="s">
        <v>188</v>
      </c>
      <c r="C40" s="255" t="s">
        <v>18</v>
      </c>
      <c r="D40" s="77">
        <v>100</v>
      </c>
      <c r="E40" s="77">
        <v>100</v>
      </c>
      <c r="F40" s="77">
        <v>100</v>
      </c>
      <c r="G40" s="22">
        <v>100</v>
      </c>
      <c r="H40" s="21">
        <f t="shared" si="0"/>
        <v>100</v>
      </c>
      <c r="I40" s="22">
        <v>100</v>
      </c>
      <c r="J40" s="22">
        <v>100</v>
      </c>
      <c r="K40" s="23"/>
      <c r="L40" s="22">
        <v>100</v>
      </c>
      <c r="M40" s="21">
        <f t="shared" si="3"/>
        <v>100</v>
      </c>
      <c r="O40" s="124"/>
    </row>
    <row r="41" spans="1:15" s="66" customFormat="1" ht="30" customHeight="1">
      <c r="A41" s="18"/>
      <c r="B41" s="247" t="s">
        <v>189</v>
      </c>
      <c r="C41" s="255" t="s">
        <v>190</v>
      </c>
      <c r="D41" s="77">
        <v>116</v>
      </c>
      <c r="E41" s="77">
        <v>116</v>
      </c>
      <c r="F41" s="77">
        <v>116</v>
      </c>
      <c r="G41" s="22">
        <v>116</v>
      </c>
      <c r="H41" s="21">
        <f t="shared" si="0"/>
        <v>100</v>
      </c>
      <c r="I41" s="22">
        <v>116</v>
      </c>
      <c r="J41" s="22">
        <v>116</v>
      </c>
      <c r="K41" s="23"/>
      <c r="L41" s="22">
        <v>116</v>
      </c>
      <c r="M41" s="21">
        <f t="shared" si="3"/>
        <v>100</v>
      </c>
      <c r="O41" s="16"/>
    </row>
    <row r="42" spans="1:15" s="66" customFormat="1" ht="24.95" customHeight="1">
      <c r="A42" s="18"/>
      <c r="B42" s="247" t="s">
        <v>191</v>
      </c>
      <c r="C42" s="255" t="s">
        <v>99</v>
      </c>
      <c r="D42" s="77">
        <v>98</v>
      </c>
      <c r="E42" s="77">
        <v>98</v>
      </c>
      <c r="F42" s="77">
        <v>98</v>
      </c>
      <c r="G42" s="22">
        <v>98</v>
      </c>
      <c r="H42" s="21">
        <f t="shared" si="0"/>
        <v>100</v>
      </c>
      <c r="I42" s="22">
        <v>98</v>
      </c>
      <c r="J42" s="22">
        <v>98</v>
      </c>
      <c r="K42" s="23"/>
      <c r="L42" s="22">
        <v>98</v>
      </c>
      <c r="M42" s="21">
        <f t="shared" si="3"/>
        <v>100</v>
      </c>
      <c r="O42" s="16"/>
    </row>
    <row r="43" spans="1:15" s="66" customFormat="1" ht="24.95" customHeight="1">
      <c r="A43" s="18"/>
      <c r="B43" s="247" t="s">
        <v>192</v>
      </c>
      <c r="C43" s="255" t="s">
        <v>18</v>
      </c>
      <c r="D43" s="77">
        <v>100</v>
      </c>
      <c r="E43" s="77">
        <v>100</v>
      </c>
      <c r="F43" s="77">
        <v>100</v>
      </c>
      <c r="G43" s="22">
        <v>100</v>
      </c>
      <c r="H43" s="21">
        <f t="shared" si="0"/>
        <v>100</v>
      </c>
      <c r="I43" s="22">
        <v>100</v>
      </c>
      <c r="J43" s="22">
        <v>100</v>
      </c>
      <c r="K43" s="23"/>
      <c r="L43" s="22">
        <v>100</v>
      </c>
      <c r="M43" s="21">
        <f t="shared" si="3"/>
        <v>100</v>
      </c>
      <c r="O43" s="16"/>
    </row>
    <row r="44" spans="1:15" s="66" customFormat="1" ht="24.95" customHeight="1">
      <c r="A44" s="18"/>
      <c r="B44" s="247" t="s">
        <v>193</v>
      </c>
      <c r="C44" s="255" t="s">
        <v>194</v>
      </c>
      <c r="D44" s="77">
        <v>98</v>
      </c>
      <c r="E44" s="77">
        <v>98</v>
      </c>
      <c r="F44" s="77">
        <v>98</v>
      </c>
      <c r="G44" s="22">
        <v>98</v>
      </c>
      <c r="H44" s="21">
        <f t="shared" si="0"/>
        <v>100</v>
      </c>
      <c r="I44" s="22">
        <v>98</v>
      </c>
      <c r="J44" s="22">
        <v>98</v>
      </c>
      <c r="K44" s="23"/>
      <c r="L44" s="22">
        <v>98</v>
      </c>
      <c r="M44" s="21">
        <f t="shared" si="3"/>
        <v>100</v>
      </c>
      <c r="O44" s="16"/>
    </row>
    <row r="45" spans="1:15" s="66" customFormat="1" ht="24.95" customHeight="1">
      <c r="A45" s="18"/>
      <c r="B45" s="247" t="s">
        <v>195</v>
      </c>
      <c r="C45" s="255" t="s">
        <v>18</v>
      </c>
      <c r="D45" s="77">
        <v>100</v>
      </c>
      <c r="E45" s="77">
        <v>100</v>
      </c>
      <c r="F45" s="77">
        <v>100</v>
      </c>
      <c r="G45" s="22">
        <v>100</v>
      </c>
      <c r="H45" s="21">
        <f t="shared" si="0"/>
        <v>100</v>
      </c>
      <c r="I45" s="22">
        <v>100</v>
      </c>
      <c r="J45" s="22">
        <v>100</v>
      </c>
      <c r="K45" s="23"/>
      <c r="L45" s="22">
        <v>100</v>
      </c>
      <c r="M45" s="21">
        <f t="shared" si="3"/>
        <v>100</v>
      </c>
      <c r="O45" s="16"/>
    </row>
    <row r="46" spans="1:15" s="66" customFormat="1" ht="24.95" customHeight="1">
      <c r="A46" s="18"/>
      <c r="B46" s="247" t="s">
        <v>196</v>
      </c>
      <c r="C46" s="255" t="s">
        <v>18</v>
      </c>
      <c r="D46" s="77">
        <v>100</v>
      </c>
      <c r="E46" s="77">
        <v>100</v>
      </c>
      <c r="F46" s="77">
        <v>100</v>
      </c>
      <c r="G46" s="22">
        <v>100</v>
      </c>
      <c r="H46" s="21">
        <f t="shared" si="0"/>
        <v>100</v>
      </c>
      <c r="I46" s="22">
        <v>100</v>
      </c>
      <c r="J46" s="22">
        <v>100</v>
      </c>
      <c r="K46" s="23"/>
      <c r="L46" s="22">
        <v>100</v>
      </c>
      <c r="M46" s="21">
        <f t="shared" si="3"/>
        <v>100</v>
      </c>
      <c r="O46" s="16"/>
    </row>
    <row r="47" spans="1:15" s="66" customFormat="1" ht="24.95" hidden="1" customHeight="1">
      <c r="A47" s="18"/>
      <c r="B47" s="247" t="s">
        <v>197</v>
      </c>
      <c r="C47" s="255" t="s">
        <v>173</v>
      </c>
      <c r="D47" s="25"/>
      <c r="E47" s="25"/>
      <c r="F47" s="25"/>
      <c r="G47" s="23"/>
      <c r="H47" s="25"/>
      <c r="I47" s="23"/>
      <c r="J47" s="23"/>
      <c r="K47" s="23"/>
      <c r="L47" s="23"/>
      <c r="M47" s="21" t="e">
        <f t="shared" si="3"/>
        <v>#DIV/0!</v>
      </c>
      <c r="O47" s="16"/>
    </row>
    <row r="48" spans="1:15" s="66" customFormat="1" ht="24.95" customHeight="1">
      <c r="A48" s="18"/>
      <c r="B48" s="247" t="s">
        <v>198</v>
      </c>
      <c r="C48" s="255" t="s">
        <v>18</v>
      </c>
      <c r="D48" s="18"/>
      <c r="E48" s="25"/>
      <c r="F48" s="25"/>
      <c r="G48" s="23"/>
      <c r="H48" s="25"/>
      <c r="I48" s="23"/>
      <c r="J48" s="23"/>
      <c r="K48" s="23"/>
      <c r="L48" s="23"/>
      <c r="M48" s="21"/>
      <c r="O48" s="6"/>
    </row>
    <row r="49" spans="1:20" s="66" customFormat="1" ht="24.95" customHeight="1">
      <c r="A49" s="18"/>
      <c r="B49" s="272" t="s">
        <v>26</v>
      </c>
      <c r="C49" s="255"/>
      <c r="D49" s="25"/>
      <c r="E49" s="25"/>
      <c r="F49" s="25"/>
      <c r="G49" s="23"/>
      <c r="H49" s="25"/>
      <c r="I49" s="23"/>
      <c r="J49" s="23"/>
      <c r="K49" s="23"/>
      <c r="L49" s="23"/>
      <c r="M49" s="21"/>
      <c r="O49" s="16"/>
    </row>
    <row r="50" spans="1:20" s="66" customFormat="1" ht="24.95" customHeight="1">
      <c r="A50" s="18"/>
      <c r="B50" s="17" t="s">
        <v>199</v>
      </c>
      <c r="C50" s="255" t="s">
        <v>18</v>
      </c>
      <c r="D50" s="25">
        <v>95</v>
      </c>
      <c r="E50" s="25">
        <v>97</v>
      </c>
      <c r="F50" s="18">
        <v>96</v>
      </c>
      <c r="G50" s="22">
        <v>97</v>
      </c>
      <c r="H50" s="25">
        <f>G50/D50%</f>
        <v>102.10526315789474</v>
      </c>
      <c r="I50" s="22">
        <v>97</v>
      </c>
      <c r="J50" s="22">
        <v>100</v>
      </c>
      <c r="K50" s="23"/>
      <c r="L50" s="22">
        <v>100</v>
      </c>
      <c r="M50" s="21">
        <f>L50/G50%</f>
        <v>103.09278350515464</v>
      </c>
      <c r="O50" s="6">
        <v>100</v>
      </c>
    </row>
    <row r="51" spans="1:20" s="66" customFormat="1" ht="24" customHeight="1">
      <c r="A51" s="18"/>
      <c r="B51" s="17" t="s">
        <v>200</v>
      </c>
      <c r="C51" s="255" t="s">
        <v>18</v>
      </c>
      <c r="D51" s="25">
        <v>94.3</v>
      </c>
      <c r="E51" s="25">
        <v>94.8</v>
      </c>
      <c r="F51" s="18">
        <v>94.5</v>
      </c>
      <c r="G51" s="23">
        <v>94.8</v>
      </c>
      <c r="H51" s="25">
        <f t="shared" ref="H51:H57" si="4">G51/D51%</f>
        <v>100.53022269353129</v>
      </c>
      <c r="I51" s="23">
        <v>94.8</v>
      </c>
      <c r="J51" s="22">
        <v>96</v>
      </c>
      <c r="K51" s="23">
        <v>94.8</v>
      </c>
      <c r="L51" s="22">
        <v>96</v>
      </c>
      <c r="M51" s="21">
        <f>L51/G51%</f>
        <v>101.26582278481013</v>
      </c>
      <c r="O51" s="6">
        <v>95</v>
      </c>
    </row>
    <row r="52" spans="1:20" s="66" customFormat="1" ht="36.75" customHeight="1">
      <c r="A52" s="48"/>
      <c r="B52" s="364" t="s">
        <v>500</v>
      </c>
      <c r="C52" s="255" t="s">
        <v>18</v>
      </c>
      <c r="D52" s="83">
        <v>75</v>
      </c>
      <c r="E52" s="83"/>
      <c r="F52" s="48"/>
      <c r="G52" s="23">
        <v>80</v>
      </c>
      <c r="H52" s="83"/>
      <c r="I52" s="23"/>
      <c r="J52" s="480"/>
      <c r="K52" s="23"/>
      <c r="L52" s="480">
        <v>85</v>
      </c>
      <c r="M52" s="21">
        <f>L52/G52%</f>
        <v>106.25</v>
      </c>
      <c r="O52" s="76"/>
    </row>
    <row r="53" spans="1:20" s="66" customFormat="1" ht="24.95" customHeight="1">
      <c r="A53" s="18"/>
      <c r="B53" s="272" t="s">
        <v>255</v>
      </c>
      <c r="C53" s="255" t="s">
        <v>18</v>
      </c>
      <c r="D53" s="18">
        <v>53</v>
      </c>
      <c r="E53" s="122">
        <v>61.1</v>
      </c>
      <c r="F53" s="18">
        <v>55</v>
      </c>
      <c r="G53" s="23">
        <v>61.1</v>
      </c>
      <c r="H53" s="25">
        <f t="shared" si="4"/>
        <v>115.28301886792453</v>
      </c>
      <c r="I53" s="23">
        <v>61.1</v>
      </c>
      <c r="J53" s="22">
        <v>65</v>
      </c>
      <c r="K53" s="23">
        <v>61.1</v>
      </c>
      <c r="L53" s="22">
        <v>65</v>
      </c>
      <c r="M53" s="21">
        <f>L53/G53%</f>
        <v>106.38297872340426</v>
      </c>
      <c r="O53" s="16"/>
    </row>
    <row r="54" spans="1:20" s="66" customFormat="1" ht="24.95" customHeight="1">
      <c r="A54" s="18"/>
      <c r="B54" s="247" t="s">
        <v>201</v>
      </c>
      <c r="C54" s="149" t="s">
        <v>484</v>
      </c>
      <c r="D54" s="18">
        <v>26.54</v>
      </c>
      <c r="E54" s="71">
        <v>27.12</v>
      </c>
      <c r="F54" s="18">
        <v>26.83</v>
      </c>
      <c r="G54" s="27">
        <v>27.12</v>
      </c>
      <c r="H54" s="25">
        <f>G54/D54%</f>
        <v>102.18538055764884</v>
      </c>
      <c r="I54" s="23">
        <v>27.12</v>
      </c>
      <c r="J54" s="23">
        <v>27.5</v>
      </c>
      <c r="K54" s="23">
        <v>27.12</v>
      </c>
      <c r="L54" s="23">
        <v>27.5</v>
      </c>
      <c r="M54" s="21">
        <f>L54/G54%</f>
        <v>101.40117994100295</v>
      </c>
      <c r="O54" s="16"/>
    </row>
    <row r="55" spans="1:20" s="66" customFormat="1" ht="31.5">
      <c r="A55" s="48"/>
      <c r="B55" s="273" t="s">
        <v>477</v>
      </c>
      <c r="C55" s="274" t="s">
        <v>485</v>
      </c>
      <c r="D55" s="274">
        <v>27.49</v>
      </c>
      <c r="E55" s="275">
        <v>28.2</v>
      </c>
      <c r="F55" s="275">
        <v>27.84</v>
      </c>
      <c r="G55" s="23">
        <v>28.2</v>
      </c>
      <c r="H55" s="275">
        <v>102.58</v>
      </c>
      <c r="I55" s="23">
        <v>28.2</v>
      </c>
      <c r="J55" s="23">
        <v>28.5</v>
      </c>
      <c r="K55" s="23"/>
      <c r="L55" s="23">
        <v>28.5</v>
      </c>
      <c r="M55" s="275">
        <v>101.06</v>
      </c>
      <c r="O55" s="75"/>
    </row>
    <row r="56" spans="1:20" s="66" customFormat="1" ht="31.5">
      <c r="A56" s="48"/>
      <c r="B56" s="273" t="s">
        <v>478</v>
      </c>
      <c r="C56" s="274" t="s">
        <v>485</v>
      </c>
      <c r="D56" s="274">
        <v>23.95</v>
      </c>
      <c r="E56" s="275">
        <v>24.8</v>
      </c>
      <c r="F56" s="275">
        <v>24.37</v>
      </c>
      <c r="G56" s="23">
        <v>24.8</v>
      </c>
      <c r="H56" s="275">
        <v>103.55</v>
      </c>
      <c r="I56" s="23">
        <v>24.8</v>
      </c>
      <c r="J56" s="23">
        <v>25.5</v>
      </c>
      <c r="K56" s="23"/>
      <c r="L56" s="23">
        <v>25.5</v>
      </c>
      <c r="M56" s="275">
        <v>102.82</v>
      </c>
      <c r="O56" s="75"/>
    </row>
    <row r="57" spans="1:20" s="66" customFormat="1" ht="24.95" customHeight="1">
      <c r="A57" s="18"/>
      <c r="B57" s="247" t="s">
        <v>202</v>
      </c>
      <c r="C57" s="255" t="s">
        <v>18</v>
      </c>
      <c r="D57" s="18">
        <v>36.799999999999997</v>
      </c>
      <c r="E57" s="77">
        <v>37</v>
      </c>
      <c r="F57" s="18">
        <v>36.799999999999997</v>
      </c>
      <c r="G57" s="22">
        <v>37</v>
      </c>
      <c r="H57" s="25">
        <f t="shared" si="4"/>
        <v>100.54347826086956</v>
      </c>
      <c r="I57" s="22">
        <v>37</v>
      </c>
      <c r="J57" s="22">
        <v>37</v>
      </c>
      <c r="K57" s="23">
        <v>37</v>
      </c>
      <c r="L57" s="27">
        <v>37.15</v>
      </c>
      <c r="M57" s="21">
        <f>L57/G57%</f>
        <v>100.4054054054054</v>
      </c>
      <c r="O57" s="16"/>
    </row>
    <row r="58" spans="1:20" s="50" customFormat="1" ht="24.95" customHeight="1">
      <c r="A58" s="155" t="s">
        <v>203</v>
      </c>
      <c r="B58" s="243" t="s">
        <v>204</v>
      </c>
      <c r="C58" s="271"/>
      <c r="D58" s="52"/>
      <c r="E58" s="52"/>
      <c r="F58" s="52"/>
      <c r="G58" s="23"/>
      <c r="H58" s="25"/>
      <c r="I58" s="23"/>
      <c r="J58" s="23"/>
      <c r="K58" s="23"/>
      <c r="L58" s="23"/>
      <c r="M58" s="21"/>
      <c r="O58" s="166"/>
    </row>
    <row r="59" spans="1:20" s="66" customFormat="1" ht="27" customHeight="1">
      <c r="A59" s="40"/>
      <c r="B59" s="247" t="s">
        <v>205</v>
      </c>
      <c r="C59" s="255" t="s">
        <v>18</v>
      </c>
      <c r="D59" s="40">
        <v>87.45</v>
      </c>
      <c r="E59" s="40">
        <v>89</v>
      </c>
      <c r="F59" s="18">
        <v>88.6</v>
      </c>
      <c r="G59" s="22">
        <v>87</v>
      </c>
      <c r="H59" s="25">
        <f t="shared" si="0"/>
        <v>99.485420240137216</v>
      </c>
      <c r="I59" s="22">
        <v>87</v>
      </c>
      <c r="J59" s="22">
        <v>91</v>
      </c>
      <c r="K59" s="23">
        <v>89</v>
      </c>
      <c r="L59" s="22">
        <v>90</v>
      </c>
      <c r="M59" s="21">
        <f t="shared" ref="M59:M74" si="5">L59/G59%</f>
        <v>103.44827586206897</v>
      </c>
      <c r="O59" s="6">
        <v>82</v>
      </c>
    </row>
    <row r="60" spans="1:20" s="66" customFormat="1" ht="31.5">
      <c r="A60" s="40"/>
      <c r="B60" s="247" t="s">
        <v>206</v>
      </c>
      <c r="C60" s="255" t="s">
        <v>151</v>
      </c>
      <c r="D60" s="6">
        <v>125254</v>
      </c>
      <c r="E60" s="6">
        <v>134951</v>
      </c>
      <c r="F60" s="6">
        <v>126843</v>
      </c>
      <c r="G60" s="22">
        <v>134951</v>
      </c>
      <c r="H60" s="25">
        <f t="shared" si="0"/>
        <v>107.74186852316095</v>
      </c>
      <c r="I60" s="22">
        <v>134951</v>
      </c>
      <c r="J60" s="22">
        <v>138444</v>
      </c>
      <c r="K60" s="23"/>
      <c r="L60" s="22">
        <v>137059</v>
      </c>
      <c r="M60" s="21">
        <f t="shared" si="5"/>
        <v>101.56204844721418</v>
      </c>
      <c r="O60" s="16"/>
    </row>
    <row r="61" spans="1:20" s="66" customFormat="1" ht="31.5">
      <c r="A61" s="18"/>
      <c r="B61" s="247" t="s">
        <v>207</v>
      </c>
      <c r="C61" s="255" t="s">
        <v>208</v>
      </c>
      <c r="D61" s="18">
        <v>21.8</v>
      </c>
      <c r="E61" s="25">
        <v>21.7</v>
      </c>
      <c r="F61" s="18">
        <v>21.6</v>
      </c>
      <c r="G61" s="23">
        <v>20.5</v>
      </c>
      <c r="H61" s="25">
        <f t="shared" si="0"/>
        <v>94.036697247706428</v>
      </c>
      <c r="I61" s="23">
        <v>20.5</v>
      </c>
      <c r="J61" s="23">
        <v>20.399999999999999</v>
      </c>
      <c r="K61" s="23">
        <v>21.7</v>
      </c>
      <c r="L61" s="488">
        <v>23.5</v>
      </c>
      <c r="M61" s="21">
        <f t="shared" si="5"/>
        <v>114.63414634146342</v>
      </c>
      <c r="O61" s="16">
        <v>43.3</v>
      </c>
      <c r="T61" s="23"/>
    </row>
    <row r="62" spans="1:20" s="66" customFormat="1" ht="18.75" customHeight="1">
      <c r="A62" s="18"/>
      <c r="B62" s="247" t="s">
        <v>209</v>
      </c>
      <c r="C62" s="255" t="s">
        <v>210</v>
      </c>
      <c r="D62" s="18">
        <v>6.96</v>
      </c>
      <c r="E62" s="25">
        <v>6.9</v>
      </c>
      <c r="F62" s="18">
        <v>6.5</v>
      </c>
      <c r="G62" s="23">
        <v>7.6</v>
      </c>
      <c r="H62" s="25">
        <f t="shared" si="0"/>
        <v>109.19540229885058</v>
      </c>
      <c r="I62" s="23">
        <v>7.6</v>
      </c>
      <c r="J62" s="23">
        <v>7.6</v>
      </c>
      <c r="K62" s="23">
        <v>6.9</v>
      </c>
      <c r="L62" s="23">
        <v>7.6</v>
      </c>
      <c r="M62" s="21">
        <f t="shared" si="5"/>
        <v>100</v>
      </c>
      <c r="O62" s="16">
        <v>14.3</v>
      </c>
    </row>
    <row r="63" spans="1:20" s="66" customFormat="1" ht="25.5" customHeight="1">
      <c r="A63" s="18"/>
      <c r="B63" s="247" t="s">
        <v>211</v>
      </c>
      <c r="C63" s="255" t="s">
        <v>18</v>
      </c>
      <c r="D63" s="25">
        <v>81</v>
      </c>
      <c r="E63" s="25">
        <v>81</v>
      </c>
      <c r="F63" s="276">
        <v>79.3</v>
      </c>
      <c r="G63" s="23">
        <v>79.3</v>
      </c>
      <c r="H63" s="25">
        <f t="shared" si="0"/>
        <v>97.901234567901227</v>
      </c>
      <c r="I63" s="23">
        <v>79.3</v>
      </c>
      <c r="J63" s="23">
        <v>90.4</v>
      </c>
      <c r="K63" s="23"/>
      <c r="L63" s="23">
        <v>90.4</v>
      </c>
      <c r="M63" s="21">
        <f t="shared" si="5"/>
        <v>113.99747793190419</v>
      </c>
      <c r="O63" s="16"/>
      <c r="R63" s="277"/>
    </row>
    <row r="64" spans="1:20" s="66" customFormat="1" ht="31.5">
      <c r="A64" s="18"/>
      <c r="B64" s="247" t="s">
        <v>429</v>
      </c>
      <c r="C64" s="255" t="s">
        <v>18</v>
      </c>
      <c r="D64" s="25">
        <v>93.1</v>
      </c>
      <c r="E64" s="25">
        <v>95.7</v>
      </c>
      <c r="F64" s="25">
        <v>93.1</v>
      </c>
      <c r="G64" s="23">
        <v>97.5</v>
      </c>
      <c r="H64" s="25">
        <f t="shared" si="0"/>
        <v>104.72610096670248</v>
      </c>
      <c r="I64" s="23">
        <v>95.7</v>
      </c>
      <c r="J64" s="23">
        <v>100</v>
      </c>
      <c r="K64" s="23"/>
      <c r="L64" s="23">
        <v>100</v>
      </c>
      <c r="M64" s="21">
        <f t="shared" si="5"/>
        <v>102.56410256410257</v>
      </c>
      <c r="O64" s="16"/>
    </row>
    <row r="65" spans="1:15" s="66" customFormat="1" ht="20.25" customHeight="1">
      <c r="A65" s="40"/>
      <c r="B65" s="278" t="s">
        <v>212</v>
      </c>
      <c r="C65" s="255" t="s">
        <v>153</v>
      </c>
      <c r="D65" s="25">
        <v>5.3</v>
      </c>
      <c r="E65" s="25">
        <v>4.9000000000000004</v>
      </c>
      <c r="F65" s="25">
        <v>5.0999999999999996</v>
      </c>
      <c r="G65" s="23">
        <v>4.9000000000000004</v>
      </c>
      <c r="H65" s="25">
        <f t="shared" si="0"/>
        <v>92.452830188679258</v>
      </c>
      <c r="I65" s="23">
        <v>4.9000000000000004</v>
      </c>
      <c r="J65" s="23">
        <v>4.5999999999999996</v>
      </c>
      <c r="K65" s="23"/>
      <c r="L65" s="23">
        <v>4.5999999999999996</v>
      </c>
      <c r="M65" s="21">
        <f t="shared" si="5"/>
        <v>93.877551020408148</v>
      </c>
      <c r="O65" s="16"/>
    </row>
    <row r="66" spans="1:15" s="66" customFormat="1" ht="22.5" customHeight="1">
      <c r="A66" s="18"/>
      <c r="B66" s="278" t="s">
        <v>213</v>
      </c>
      <c r="C66" s="255" t="s">
        <v>153</v>
      </c>
      <c r="D66" s="71">
        <v>7.7</v>
      </c>
      <c r="E66" s="25">
        <v>7.3</v>
      </c>
      <c r="F66" s="71">
        <v>7.5</v>
      </c>
      <c r="G66" s="23">
        <v>7.3</v>
      </c>
      <c r="H66" s="25">
        <f t="shared" si="0"/>
        <v>94.805194805194802</v>
      </c>
      <c r="I66" s="23">
        <v>7.3</v>
      </c>
      <c r="J66" s="22">
        <v>7</v>
      </c>
      <c r="K66" s="23"/>
      <c r="L66" s="23">
        <v>7</v>
      </c>
      <c r="M66" s="21">
        <f t="shared" si="5"/>
        <v>95.890410958904113</v>
      </c>
      <c r="O66" s="16"/>
    </row>
    <row r="67" spans="1:15" s="66" customFormat="1" ht="31.5">
      <c r="A67" s="40"/>
      <c r="B67" s="247" t="s">
        <v>430</v>
      </c>
      <c r="C67" s="255" t="s">
        <v>18</v>
      </c>
      <c r="D67" s="18">
        <v>11.2</v>
      </c>
      <c r="E67" s="25">
        <v>10.6</v>
      </c>
      <c r="F67" s="18">
        <v>11</v>
      </c>
      <c r="G67" s="23">
        <v>10.6</v>
      </c>
      <c r="H67" s="25">
        <f t="shared" si="0"/>
        <v>94.642857142857153</v>
      </c>
      <c r="I67" s="23">
        <v>10.6</v>
      </c>
      <c r="J67" s="22">
        <v>10</v>
      </c>
      <c r="K67" s="23">
        <v>10.6</v>
      </c>
      <c r="L67" s="23">
        <v>10</v>
      </c>
      <c r="M67" s="21">
        <f t="shared" si="5"/>
        <v>94.339622641509436</v>
      </c>
      <c r="O67" s="6">
        <v>10</v>
      </c>
    </row>
    <row r="68" spans="1:15" s="66" customFormat="1" ht="31.5">
      <c r="A68" s="40"/>
      <c r="B68" s="247" t="s">
        <v>214</v>
      </c>
      <c r="C68" s="255" t="s">
        <v>190</v>
      </c>
      <c r="D68" s="77">
        <v>114</v>
      </c>
      <c r="E68" s="77">
        <v>114</v>
      </c>
      <c r="F68" s="77">
        <v>92</v>
      </c>
      <c r="G68" s="22">
        <v>114</v>
      </c>
      <c r="H68" s="25">
        <f t="shared" si="0"/>
        <v>100.00000000000001</v>
      </c>
      <c r="I68" s="22">
        <v>92</v>
      </c>
      <c r="J68" s="22">
        <v>98</v>
      </c>
      <c r="K68" s="23"/>
      <c r="L68" s="22">
        <v>114</v>
      </c>
      <c r="M68" s="21">
        <f t="shared" si="5"/>
        <v>100.00000000000001</v>
      </c>
      <c r="O68" s="16"/>
    </row>
    <row r="69" spans="1:15" s="66" customFormat="1" ht="31.5">
      <c r="A69" s="18"/>
      <c r="B69" s="247" t="s">
        <v>215</v>
      </c>
      <c r="C69" s="255" t="s">
        <v>18</v>
      </c>
      <c r="D69" s="25">
        <v>100</v>
      </c>
      <c r="E69" s="77">
        <v>98</v>
      </c>
      <c r="F69" s="77">
        <v>80</v>
      </c>
      <c r="G69" s="22">
        <v>98</v>
      </c>
      <c r="H69" s="25">
        <f t="shared" si="0"/>
        <v>98</v>
      </c>
      <c r="I69" s="22">
        <v>80</v>
      </c>
      <c r="J69" s="22">
        <v>85</v>
      </c>
      <c r="K69" s="23"/>
      <c r="L69" s="22">
        <v>98</v>
      </c>
      <c r="M69" s="21">
        <f t="shared" si="5"/>
        <v>100</v>
      </c>
      <c r="O69" s="16"/>
    </row>
    <row r="70" spans="1:15" s="66" customFormat="1" ht="31.5">
      <c r="A70" s="18"/>
      <c r="B70" s="247" t="s">
        <v>216</v>
      </c>
      <c r="C70" s="255" t="s">
        <v>18</v>
      </c>
      <c r="D70" s="18">
        <v>89.6</v>
      </c>
      <c r="E70" s="18">
        <v>88</v>
      </c>
      <c r="F70" s="77">
        <v>86</v>
      </c>
      <c r="G70" s="23">
        <v>88.2</v>
      </c>
      <c r="H70" s="25">
        <f t="shared" si="0"/>
        <v>98.437500000000014</v>
      </c>
      <c r="I70" s="23">
        <v>88.2</v>
      </c>
      <c r="J70" s="23">
        <v>88.5</v>
      </c>
      <c r="K70" s="23">
        <v>88.2</v>
      </c>
      <c r="L70" s="23">
        <v>88.5</v>
      </c>
      <c r="M70" s="21">
        <f t="shared" si="5"/>
        <v>100.34013605442176</v>
      </c>
      <c r="O70" s="6">
        <v>87</v>
      </c>
    </row>
    <row r="71" spans="1:15" s="66" customFormat="1" ht="31.5" hidden="1">
      <c r="A71" s="18"/>
      <c r="B71" s="247" t="s">
        <v>217</v>
      </c>
      <c r="C71" s="156" t="s">
        <v>173</v>
      </c>
      <c r="D71" s="77"/>
      <c r="E71" s="77"/>
      <c r="F71" s="77"/>
      <c r="G71" s="23"/>
      <c r="H71" s="25" t="e">
        <f t="shared" si="0"/>
        <v>#DIV/0!</v>
      </c>
      <c r="I71" s="23"/>
      <c r="J71" s="23"/>
      <c r="K71" s="23"/>
      <c r="L71" s="23"/>
      <c r="M71" s="21" t="e">
        <f t="shared" si="5"/>
        <v>#DIV/0!</v>
      </c>
      <c r="O71" s="16"/>
    </row>
    <row r="72" spans="1:15" s="66" customFormat="1" ht="31.5" hidden="1">
      <c r="A72" s="18"/>
      <c r="B72" s="247" t="s">
        <v>218</v>
      </c>
      <c r="C72" s="156" t="s">
        <v>18</v>
      </c>
      <c r="D72" s="77"/>
      <c r="E72" s="77"/>
      <c r="F72" s="77"/>
      <c r="G72" s="23"/>
      <c r="H72" s="25" t="e">
        <f t="shared" si="0"/>
        <v>#DIV/0!</v>
      </c>
      <c r="I72" s="23"/>
      <c r="J72" s="23"/>
      <c r="K72" s="23"/>
      <c r="L72" s="23"/>
      <c r="M72" s="21" t="e">
        <f t="shared" si="5"/>
        <v>#DIV/0!</v>
      </c>
      <c r="O72" s="16"/>
    </row>
    <row r="73" spans="1:15" s="66" customFormat="1" ht="22.5" hidden="1" customHeight="1">
      <c r="A73" s="18"/>
      <c r="B73" s="247" t="s">
        <v>219</v>
      </c>
      <c r="C73" s="156" t="s">
        <v>173</v>
      </c>
      <c r="D73" s="77"/>
      <c r="E73" s="77"/>
      <c r="F73" s="77"/>
      <c r="G73" s="23"/>
      <c r="H73" s="25" t="e">
        <f t="shared" si="0"/>
        <v>#DIV/0!</v>
      </c>
      <c r="I73" s="23"/>
      <c r="J73" s="23"/>
      <c r="K73" s="23"/>
      <c r="L73" s="23"/>
      <c r="M73" s="21" t="e">
        <f t="shared" si="5"/>
        <v>#DIV/0!</v>
      </c>
      <c r="O73" s="16"/>
    </row>
    <row r="74" spans="1:15" s="66" customFormat="1" ht="31.5" hidden="1">
      <c r="A74" s="18"/>
      <c r="B74" s="247" t="s">
        <v>220</v>
      </c>
      <c r="C74" s="156" t="s">
        <v>18</v>
      </c>
      <c r="D74" s="77"/>
      <c r="E74" s="77"/>
      <c r="F74" s="77"/>
      <c r="G74" s="23"/>
      <c r="H74" s="25" t="e">
        <f t="shared" si="0"/>
        <v>#DIV/0!</v>
      </c>
      <c r="I74" s="23"/>
      <c r="J74" s="23"/>
      <c r="K74" s="23"/>
      <c r="L74" s="23"/>
      <c r="M74" s="21" t="e">
        <f t="shared" si="5"/>
        <v>#DIV/0!</v>
      </c>
      <c r="O74" s="16"/>
    </row>
    <row r="75" spans="1:15" s="50" customFormat="1" ht="22.5" customHeight="1">
      <c r="A75" s="45" t="s">
        <v>221</v>
      </c>
      <c r="B75" s="129" t="s">
        <v>222</v>
      </c>
      <c r="C75" s="271"/>
      <c r="D75" s="45"/>
      <c r="E75" s="45"/>
      <c r="F75" s="45"/>
      <c r="G75" s="23"/>
      <c r="H75" s="25"/>
      <c r="I75" s="23"/>
      <c r="J75" s="23"/>
      <c r="K75" s="23"/>
      <c r="L75" s="23"/>
      <c r="M75" s="21"/>
      <c r="O75" s="166"/>
    </row>
    <row r="76" spans="1:15" s="66" customFormat="1" ht="22.5" customHeight="1">
      <c r="A76" s="155">
        <v>1</v>
      </c>
      <c r="B76" s="129" t="s">
        <v>223</v>
      </c>
      <c r="C76" s="255" t="s">
        <v>224</v>
      </c>
      <c r="D76" s="133">
        <f>SUM(D77:D80)</f>
        <v>186944</v>
      </c>
      <c r="E76" s="133">
        <f>SUM(E77:E80)</f>
        <v>190850</v>
      </c>
      <c r="F76" s="133">
        <f>SUM(F77:F80)</f>
        <v>188019</v>
      </c>
      <c r="G76" s="135">
        <v>194112</v>
      </c>
      <c r="H76" s="52">
        <f t="shared" si="0"/>
        <v>103.83430332078055</v>
      </c>
      <c r="I76" s="135">
        <v>194112</v>
      </c>
      <c r="J76" s="135">
        <v>199163</v>
      </c>
      <c r="K76" s="23"/>
      <c r="L76" s="135">
        <v>199163</v>
      </c>
      <c r="M76" s="52">
        <f t="shared" ref="M76:M81" si="6">L76/G76%</f>
        <v>102.60210600065942</v>
      </c>
      <c r="O76" s="16"/>
    </row>
    <row r="77" spans="1:15" s="66" customFormat="1" ht="22.5" customHeight="1">
      <c r="A77" s="18"/>
      <c r="B77" s="279" t="s">
        <v>225</v>
      </c>
      <c r="C77" s="255" t="s">
        <v>224</v>
      </c>
      <c r="D77" s="77">
        <v>45230</v>
      </c>
      <c r="E77" s="77">
        <v>43500</v>
      </c>
      <c r="F77" s="77">
        <v>46342</v>
      </c>
      <c r="G77" s="23">
        <v>43940</v>
      </c>
      <c r="H77" s="25">
        <f t="shared" si="0"/>
        <v>97.147910678753036</v>
      </c>
      <c r="I77" s="23">
        <v>43940</v>
      </c>
      <c r="J77" s="23">
        <v>41700</v>
      </c>
      <c r="K77" s="23"/>
      <c r="L77" s="23">
        <v>41700</v>
      </c>
      <c r="M77" s="21">
        <f t="shared" si="6"/>
        <v>94.902139280837517</v>
      </c>
      <c r="O77" s="16"/>
    </row>
    <row r="78" spans="1:15" s="66" customFormat="1" ht="21" customHeight="1">
      <c r="A78" s="18"/>
      <c r="B78" s="279" t="s">
        <v>226</v>
      </c>
      <c r="C78" s="255" t="s">
        <v>224</v>
      </c>
      <c r="D78" s="77">
        <v>71644</v>
      </c>
      <c r="E78" s="77">
        <v>74500</v>
      </c>
      <c r="F78" s="77">
        <v>71637</v>
      </c>
      <c r="G78" s="23">
        <v>74564</v>
      </c>
      <c r="H78" s="25">
        <f t="shared" si="0"/>
        <v>104.0757076656803</v>
      </c>
      <c r="I78" s="23">
        <v>74564</v>
      </c>
      <c r="J78" s="23">
        <v>77600</v>
      </c>
      <c r="K78" s="23"/>
      <c r="L78" s="23">
        <v>77600</v>
      </c>
      <c r="M78" s="21">
        <f t="shared" si="6"/>
        <v>104.07166997478676</v>
      </c>
      <c r="O78" s="16"/>
    </row>
    <row r="79" spans="1:15" s="66" customFormat="1" ht="24" customHeight="1">
      <c r="A79" s="18"/>
      <c r="B79" s="279" t="s">
        <v>227</v>
      </c>
      <c r="C79" s="255" t="s">
        <v>224</v>
      </c>
      <c r="D79" s="77">
        <v>46240</v>
      </c>
      <c r="E79" s="77">
        <v>48400</v>
      </c>
      <c r="F79" s="77">
        <v>46227</v>
      </c>
      <c r="G79" s="23">
        <v>48420</v>
      </c>
      <c r="H79" s="25">
        <f t="shared" ref="H79:H85" si="7">G79/D79%</f>
        <v>104.71453287197232</v>
      </c>
      <c r="I79" s="23">
        <v>48420</v>
      </c>
      <c r="J79" s="23">
        <v>50000</v>
      </c>
      <c r="K79" s="23"/>
      <c r="L79" s="23">
        <v>50000</v>
      </c>
      <c r="M79" s="21">
        <f t="shared" si="6"/>
        <v>103.26311441553078</v>
      </c>
      <c r="O79" s="16"/>
    </row>
    <row r="80" spans="1:15" s="66" customFormat="1" ht="18.75" customHeight="1">
      <c r="A80" s="18"/>
      <c r="B80" s="279" t="s">
        <v>228</v>
      </c>
      <c r="C80" s="255" t="s">
        <v>224</v>
      </c>
      <c r="D80" s="77">
        <v>23830</v>
      </c>
      <c r="E80" s="77">
        <v>24450</v>
      </c>
      <c r="F80" s="77">
        <v>23813</v>
      </c>
      <c r="G80" s="23">
        <v>23820</v>
      </c>
      <c r="H80" s="25">
        <f t="shared" si="7"/>
        <v>99.958036088963482</v>
      </c>
      <c r="I80" s="23">
        <v>23820</v>
      </c>
      <c r="J80" s="23">
        <v>24600</v>
      </c>
      <c r="K80" s="23"/>
      <c r="L80" s="23">
        <v>24600</v>
      </c>
      <c r="M80" s="21">
        <f t="shared" si="6"/>
        <v>103.27455919395466</v>
      </c>
      <c r="O80" s="16"/>
    </row>
    <row r="81" spans="1:15" s="66" customFormat="1" ht="31.5">
      <c r="A81" s="155">
        <v>2</v>
      </c>
      <c r="B81" s="129" t="s">
        <v>229</v>
      </c>
      <c r="C81" s="255" t="s">
        <v>18</v>
      </c>
      <c r="D81" s="18">
        <v>99.6</v>
      </c>
      <c r="E81" s="18">
        <v>97.5</v>
      </c>
      <c r="F81" s="280">
        <v>99.8</v>
      </c>
      <c r="G81" s="23">
        <v>97.6</v>
      </c>
      <c r="H81" s="25">
        <f t="shared" si="7"/>
        <v>97.99196787148594</v>
      </c>
      <c r="I81" s="23">
        <v>97.6</v>
      </c>
      <c r="J81" s="23">
        <v>97.7</v>
      </c>
      <c r="K81" s="23"/>
      <c r="L81" s="23">
        <v>97.7</v>
      </c>
      <c r="M81" s="21">
        <f t="shared" si="6"/>
        <v>100.10245901639345</v>
      </c>
      <c r="O81" s="16"/>
    </row>
    <row r="82" spans="1:15" s="66" customFormat="1" ht="19.5" customHeight="1">
      <c r="A82" s="155">
        <v>3</v>
      </c>
      <c r="B82" s="129" t="s">
        <v>230</v>
      </c>
      <c r="C82" s="255"/>
      <c r="D82" s="18"/>
      <c r="E82" s="25"/>
      <c r="F82" s="25"/>
      <c r="G82" s="23"/>
      <c r="H82" s="25"/>
      <c r="I82" s="23"/>
      <c r="J82" s="23"/>
      <c r="K82" s="23"/>
      <c r="L82" s="23"/>
      <c r="M82" s="21"/>
      <c r="O82" s="16"/>
    </row>
    <row r="83" spans="1:15" s="66" customFormat="1" ht="19.5" customHeight="1">
      <c r="A83" s="40"/>
      <c r="B83" s="279" t="s">
        <v>231</v>
      </c>
      <c r="C83" s="255" t="s">
        <v>18</v>
      </c>
      <c r="D83" s="18">
        <v>99.7</v>
      </c>
      <c r="E83" s="25">
        <v>99.7</v>
      </c>
      <c r="F83" s="25">
        <v>99.7</v>
      </c>
      <c r="G83" s="23">
        <v>99.7</v>
      </c>
      <c r="H83" s="25">
        <f t="shared" si="7"/>
        <v>100</v>
      </c>
      <c r="I83" s="23">
        <v>99.7</v>
      </c>
      <c r="J83" s="23">
        <v>99.7</v>
      </c>
      <c r="K83" s="23"/>
      <c r="L83" s="23">
        <v>99.7</v>
      </c>
      <c r="M83" s="21">
        <f>L83/G83%</f>
        <v>100</v>
      </c>
      <c r="O83" s="16"/>
    </row>
    <row r="84" spans="1:15" s="66" customFormat="1" ht="21" customHeight="1">
      <c r="A84" s="40"/>
      <c r="B84" s="279" t="s">
        <v>232</v>
      </c>
      <c r="C84" s="255" t="s">
        <v>18</v>
      </c>
      <c r="D84" s="18">
        <v>97.9</v>
      </c>
      <c r="E84" s="25">
        <v>98</v>
      </c>
      <c r="F84" s="25">
        <v>98</v>
      </c>
      <c r="G84" s="23">
        <v>98.1</v>
      </c>
      <c r="H84" s="25">
        <f t="shared" si="7"/>
        <v>100.20429009193053</v>
      </c>
      <c r="I84" s="23">
        <v>98.1</v>
      </c>
      <c r="J84" s="23">
        <v>98</v>
      </c>
      <c r="K84" s="23"/>
      <c r="L84" s="23">
        <v>98</v>
      </c>
      <c r="M84" s="21">
        <f>L84/G84%</f>
        <v>99.8980632008155</v>
      </c>
      <c r="O84" s="16"/>
    </row>
    <row r="85" spans="1:15" s="66" customFormat="1" ht="21.75" customHeight="1">
      <c r="A85" s="40"/>
      <c r="B85" s="279" t="s">
        <v>233</v>
      </c>
      <c r="C85" s="255" t="s">
        <v>18</v>
      </c>
      <c r="D85" s="18">
        <v>72.5</v>
      </c>
      <c r="E85" s="25">
        <v>72.5</v>
      </c>
      <c r="F85" s="25">
        <v>72.5</v>
      </c>
      <c r="G85" s="23">
        <v>72.5</v>
      </c>
      <c r="H85" s="25">
        <f t="shared" si="7"/>
        <v>100</v>
      </c>
      <c r="I85" s="23">
        <v>72.5</v>
      </c>
      <c r="J85" s="23">
        <v>72.5</v>
      </c>
      <c r="K85" s="23"/>
      <c r="L85" s="23">
        <v>72.5</v>
      </c>
      <c r="M85" s="21">
        <f>L85/G85%</f>
        <v>100</v>
      </c>
      <c r="O85" s="16"/>
    </row>
    <row r="86" spans="1:15">
      <c r="C86" s="146"/>
    </row>
    <row r="87" spans="1:15">
      <c r="C87" s="146"/>
    </row>
    <row r="88" spans="1:15">
      <c r="C88" s="146"/>
    </row>
    <row r="89" spans="1:15">
      <c r="C89" s="146"/>
    </row>
    <row r="90" spans="1:15">
      <c r="C90" s="146"/>
    </row>
    <row r="91" spans="1:15">
      <c r="C91" s="146"/>
    </row>
  </sheetData>
  <mergeCells count="14">
    <mergeCell ref="O5:O6"/>
    <mergeCell ref="A1:M1"/>
    <mergeCell ref="A2:M2"/>
    <mergeCell ref="A5:A6"/>
    <mergeCell ref="B5:B6"/>
    <mergeCell ref="C5:C6"/>
    <mergeCell ref="D5:D6"/>
    <mergeCell ref="E5:H5"/>
    <mergeCell ref="L5:L6"/>
    <mergeCell ref="M5:M6"/>
    <mergeCell ref="J5:J6"/>
    <mergeCell ref="I5:I6"/>
    <mergeCell ref="K5:K6"/>
    <mergeCell ref="A3:M3"/>
  </mergeCells>
  <pageMargins left="0.6" right="0.23622047244094499" top="0.52" bottom="0.95" header="0.63" footer="0.96"/>
  <pageSetup paperSize="9" scale="105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A3" sqref="A3:XFD3"/>
    </sheetView>
  </sheetViews>
  <sheetFormatPr defaultRowHeight="15"/>
  <cols>
    <col min="1" max="1" width="4.7109375" style="29" customWidth="1"/>
    <col min="2" max="2" width="52.28515625" style="29" customWidth="1"/>
    <col min="3" max="3" width="10.85546875" style="29" customWidth="1"/>
    <col min="4" max="4" width="13.42578125" style="29" customWidth="1"/>
    <col min="5" max="5" width="10.85546875" style="29" customWidth="1"/>
    <col min="6" max="6" width="11.140625" style="29" hidden="1" customWidth="1"/>
    <col min="7" max="7" width="10.85546875" style="29" customWidth="1"/>
    <col min="8" max="8" width="11.5703125" style="29" customWidth="1"/>
    <col min="9" max="11" width="11.5703125" style="29" hidden="1" customWidth="1"/>
    <col min="12" max="12" width="14.42578125" style="29" customWidth="1"/>
    <col min="13" max="13" width="12.28515625" style="29" customWidth="1"/>
    <col min="14" max="14" width="13.7109375" style="29" customWidth="1"/>
    <col min="15" max="15" width="22.7109375" style="151" hidden="1" customWidth="1"/>
    <col min="16" max="259" width="9.140625" style="29"/>
    <col min="260" max="260" width="4.7109375" style="29" customWidth="1"/>
    <col min="261" max="261" width="41.7109375" style="29" customWidth="1"/>
    <col min="262" max="262" width="11" style="29" customWidth="1"/>
    <col min="263" max="263" width="11.42578125" style="29" customWidth="1"/>
    <col min="264" max="264" width="12" style="29" customWidth="1"/>
    <col min="265" max="265" width="0" style="29" hidden="1" customWidth="1"/>
    <col min="266" max="266" width="12" style="29" customWidth="1"/>
    <col min="267" max="267" width="15.5703125" style="29" customWidth="1"/>
    <col min="268" max="268" width="12.5703125" style="29" customWidth="1"/>
    <col min="269" max="269" width="12" style="29" customWidth="1"/>
    <col min="270" max="270" width="31.5703125" style="29" customWidth="1"/>
    <col min="271" max="515" width="9.140625" style="29"/>
    <col min="516" max="516" width="4.7109375" style="29" customWidth="1"/>
    <col min="517" max="517" width="41.7109375" style="29" customWidth="1"/>
    <col min="518" max="518" width="11" style="29" customWidth="1"/>
    <col min="519" max="519" width="11.42578125" style="29" customWidth="1"/>
    <col min="520" max="520" width="12" style="29" customWidth="1"/>
    <col min="521" max="521" width="0" style="29" hidden="1" customWidth="1"/>
    <col min="522" max="522" width="12" style="29" customWidth="1"/>
    <col min="523" max="523" width="15.5703125" style="29" customWidth="1"/>
    <col min="524" max="524" width="12.5703125" style="29" customWidth="1"/>
    <col min="525" max="525" width="12" style="29" customWidth="1"/>
    <col min="526" max="526" width="31.5703125" style="29" customWidth="1"/>
    <col min="527" max="771" width="9.140625" style="29"/>
    <col min="772" max="772" width="4.7109375" style="29" customWidth="1"/>
    <col min="773" max="773" width="41.7109375" style="29" customWidth="1"/>
    <col min="774" max="774" width="11" style="29" customWidth="1"/>
    <col min="775" max="775" width="11.42578125" style="29" customWidth="1"/>
    <col min="776" max="776" width="12" style="29" customWidth="1"/>
    <col min="777" max="777" width="0" style="29" hidden="1" customWidth="1"/>
    <col min="778" max="778" width="12" style="29" customWidth="1"/>
    <col min="779" max="779" width="15.5703125" style="29" customWidth="1"/>
    <col min="780" max="780" width="12.5703125" style="29" customWidth="1"/>
    <col min="781" max="781" width="12" style="29" customWidth="1"/>
    <col min="782" max="782" width="31.5703125" style="29" customWidth="1"/>
    <col min="783" max="1027" width="9.140625" style="29"/>
    <col min="1028" max="1028" width="4.7109375" style="29" customWidth="1"/>
    <col min="1029" max="1029" width="41.7109375" style="29" customWidth="1"/>
    <col min="1030" max="1030" width="11" style="29" customWidth="1"/>
    <col min="1031" max="1031" width="11.42578125" style="29" customWidth="1"/>
    <col min="1032" max="1032" width="12" style="29" customWidth="1"/>
    <col min="1033" max="1033" width="0" style="29" hidden="1" customWidth="1"/>
    <col min="1034" max="1034" width="12" style="29" customWidth="1"/>
    <col min="1035" max="1035" width="15.5703125" style="29" customWidth="1"/>
    <col min="1036" max="1036" width="12.5703125" style="29" customWidth="1"/>
    <col min="1037" max="1037" width="12" style="29" customWidth="1"/>
    <col min="1038" max="1038" width="31.5703125" style="29" customWidth="1"/>
    <col min="1039" max="1283" width="9.140625" style="29"/>
    <col min="1284" max="1284" width="4.7109375" style="29" customWidth="1"/>
    <col min="1285" max="1285" width="41.7109375" style="29" customWidth="1"/>
    <col min="1286" max="1286" width="11" style="29" customWidth="1"/>
    <col min="1287" max="1287" width="11.42578125" style="29" customWidth="1"/>
    <col min="1288" max="1288" width="12" style="29" customWidth="1"/>
    <col min="1289" max="1289" width="0" style="29" hidden="1" customWidth="1"/>
    <col min="1290" max="1290" width="12" style="29" customWidth="1"/>
    <col min="1291" max="1291" width="15.5703125" style="29" customWidth="1"/>
    <col min="1292" max="1292" width="12.5703125" style="29" customWidth="1"/>
    <col min="1293" max="1293" width="12" style="29" customWidth="1"/>
    <col min="1294" max="1294" width="31.5703125" style="29" customWidth="1"/>
    <col min="1295" max="1539" width="9.140625" style="29"/>
    <col min="1540" max="1540" width="4.7109375" style="29" customWidth="1"/>
    <col min="1541" max="1541" width="41.7109375" style="29" customWidth="1"/>
    <col min="1542" max="1542" width="11" style="29" customWidth="1"/>
    <col min="1543" max="1543" width="11.42578125" style="29" customWidth="1"/>
    <col min="1544" max="1544" width="12" style="29" customWidth="1"/>
    <col min="1545" max="1545" width="0" style="29" hidden="1" customWidth="1"/>
    <col min="1546" max="1546" width="12" style="29" customWidth="1"/>
    <col min="1547" max="1547" width="15.5703125" style="29" customWidth="1"/>
    <col min="1548" max="1548" width="12.5703125" style="29" customWidth="1"/>
    <col min="1549" max="1549" width="12" style="29" customWidth="1"/>
    <col min="1550" max="1550" width="31.5703125" style="29" customWidth="1"/>
    <col min="1551" max="1795" width="9.140625" style="29"/>
    <col min="1796" max="1796" width="4.7109375" style="29" customWidth="1"/>
    <col min="1797" max="1797" width="41.7109375" style="29" customWidth="1"/>
    <col min="1798" max="1798" width="11" style="29" customWidth="1"/>
    <col min="1799" max="1799" width="11.42578125" style="29" customWidth="1"/>
    <col min="1800" max="1800" width="12" style="29" customWidth="1"/>
    <col min="1801" max="1801" width="0" style="29" hidden="1" customWidth="1"/>
    <col min="1802" max="1802" width="12" style="29" customWidth="1"/>
    <col min="1803" max="1803" width="15.5703125" style="29" customWidth="1"/>
    <col min="1804" max="1804" width="12.5703125" style="29" customWidth="1"/>
    <col min="1805" max="1805" width="12" style="29" customWidth="1"/>
    <col min="1806" max="1806" width="31.5703125" style="29" customWidth="1"/>
    <col min="1807" max="2051" width="9.140625" style="29"/>
    <col min="2052" max="2052" width="4.7109375" style="29" customWidth="1"/>
    <col min="2053" max="2053" width="41.7109375" style="29" customWidth="1"/>
    <col min="2054" max="2054" width="11" style="29" customWidth="1"/>
    <col min="2055" max="2055" width="11.42578125" style="29" customWidth="1"/>
    <col min="2056" max="2056" width="12" style="29" customWidth="1"/>
    <col min="2057" max="2057" width="0" style="29" hidden="1" customWidth="1"/>
    <col min="2058" max="2058" width="12" style="29" customWidth="1"/>
    <col min="2059" max="2059" width="15.5703125" style="29" customWidth="1"/>
    <col min="2060" max="2060" width="12.5703125" style="29" customWidth="1"/>
    <col min="2061" max="2061" width="12" style="29" customWidth="1"/>
    <col min="2062" max="2062" width="31.5703125" style="29" customWidth="1"/>
    <col min="2063" max="2307" width="9.140625" style="29"/>
    <col min="2308" max="2308" width="4.7109375" style="29" customWidth="1"/>
    <col min="2309" max="2309" width="41.7109375" style="29" customWidth="1"/>
    <col min="2310" max="2310" width="11" style="29" customWidth="1"/>
    <col min="2311" max="2311" width="11.42578125" style="29" customWidth="1"/>
    <col min="2312" max="2312" width="12" style="29" customWidth="1"/>
    <col min="2313" max="2313" width="0" style="29" hidden="1" customWidth="1"/>
    <col min="2314" max="2314" width="12" style="29" customWidth="1"/>
    <col min="2315" max="2315" width="15.5703125" style="29" customWidth="1"/>
    <col min="2316" max="2316" width="12.5703125" style="29" customWidth="1"/>
    <col min="2317" max="2317" width="12" style="29" customWidth="1"/>
    <col min="2318" max="2318" width="31.5703125" style="29" customWidth="1"/>
    <col min="2319" max="2563" width="9.140625" style="29"/>
    <col min="2564" max="2564" width="4.7109375" style="29" customWidth="1"/>
    <col min="2565" max="2565" width="41.7109375" style="29" customWidth="1"/>
    <col min="2566" max="2566" width="11" style="29" customWidth="1"/>
    <col min="2567" max="2567" width="11.42578125" style="29" customWidth="1"/>
    <col min="2568" max="2568" width="12" style="29" customWidth="1"/>
    <col min="2569" max="2569" width="0" style="29" hidden="1" customWidth="1"/>
    <col min="2570" max="2570" width="12" style="29" customWidth="1"/>
    <col min="2571" max="2571" width="15.5703125" style="29" customWidth="1"/>
    <col min="2572" max="2572" width="12.5703125" style="29" customWidth="1"/>
    <col min="2573" max="2573" width="12" style="29" customWidth="1"/>
    <col min="2574" max="2574" width="31.5703125" style="29" customWidth="1"/>
    <col min="2575" max="2819" width="9.140625" style="29"/>
    <col min="2820" max="2820" width="4.7109375" style="29" customWidth="1"/>
    <col min="2821" max="2821" width="41.7109375" style="29" customWidth="1"/>
    <col min="2822" max="2822" width="11" style="29" customWidth="1"/>
    <col min="2823" max="2823" width="11.42578125" style="29" customWidth="1"/>
    <col min="2824" max="2824" width="12" style="29" customWidth="1"/>
    <col min="2825" max="2825" width="0" style="29" hidden="1" customWidth="1"/>
    <col min="2826" max="2826" width="12" style="29" customWidth="1"/>
    <col min="2827" max="2827" width="15.5703125" style="29" customWidth="1"/>
    <col min="2828" max="2828" width="12.5703125" style="29" customWidth="1"/>
    <col min="2829" max="2829" width="12" style="29" customWidth="1"/>
    <col min="2830" max="2830" width="31.5703125" style="29" customWidth="1"/>
    <col min="2831" max="3075" width="9.140625" style="29"/>
    <col min="3076" max="3076" width="4.7109375" style="29" customWidth="1"/>
    <col min="3077" max="3077" width="41.7109375" style="29" customWidth="1"/>
    <col min="3078" max="3078" width="11" style="29" customWidth="1"/>
    <col min="3079" max="3079" width="11.42578125" style="29" customWidth="1"/>
    <col min="3080" max="3080" width="12" style="29" customWidth="1"/>
    <col min="3081" max="3081" width="0" style="29" hidden="1" customWidth="1"/>
    <col min="3082" max="3082" width="12" style="29" customWidth="1"/>
    <col min="3083" max="3083" width="15.5703125" style="29" customWidth="1"/>
    <col min="3084" max="3084" width="12.5703125" style="29" customWidth="1"/>
    <col min="3085" max="3085" width="12" style="29" customWidth="1"/>
    <col min="3086" max="3086" width="31.5703125" style="29" customWidth="1"/>
    <col min="3087" max="3331" width="9.140625" style="29"/>
    <col min="3332" max="3332" width="4.7109375" style="29" customWidth="1"/>
    <col min="3333" max="3333" width="41.7109375" style="29" customWidth="1"/>
    <col min="3334" max="3334" width="11" style="29" customWidth="1"/>
    <col min="3335" max="3335" width="11.42578125" style="29" customWidth="1"/>
    <col min="3336" max="3336" width="12" style="29" customWidth="1"/>
    <col min="3337" max="3337" width="0" style="29" hidden="1" customWidth="1"/>
    <col min="3338" max="3338" width="12" style="29" customWidth="1"/>
    <col min="3339" max="3339" width="15.5703125" style="29" customWidth="1"/>
    <col min="3340" max="3340" width="12.5703125" style="29" customWidth="1"/>
    <col min="3341" max="3341" width="12" style="29" customWidth="1"/>
    <col min="3342" max="3342" width="31.5703125" style="29" customWidth="1"/>
    <col min="3343" max="3587" width="9.140625" style="29"/>
    <col min="3588" max="3588" width="4.7109375" style="29" customWidth="1"/>
    <col min="3589" max="3589" width="41.7109375" style="29" customWidth="1"/>
    <col min="3590" max="3590" width="11" style="29" customWidth="1"/>
    <col min="3591" max="3591" width="11.42578125" style="29" customWidth="1"/>
    <col min="3592" max="3592" width="12" style="29" customWidth="1"/>
    <col min="3593" max="3593" width="0" style="29" hidden="1" customWidth="1"/>
    <col min="3594" max="3594" width="12" style="29" customWidth="1"/>
    <col min="3595" max="3595" width="15.5703125" style="29" customWidth="1"/>
    <col min="3596" max="3596" width="12.5703125" style="29" customWidth="1"/>
    <col min="3597" max="3597" width="12" style="29" customWidth="1"/>
    <col min="3598" max="3598" width="31.5703125" style="29" customWidth="1"/>
    <col min="3599" max="3843" width="9.140625" style="29"/>
    <col min="3844" max="3844" width="4.7109375" style="29" customWidth="1"/>
    <col min="3845" max="3845" width="41.7109375" style="29" customWidth="1"/>
    <col min="3846" max="3846" width="11" style="29" customWidth="1"/>
    <col min="3847" max="3847" width="11.42578125" style="29" customWidth="1"/>
    <col min="3848" max="3848" width="12" style="29" customWidth="1"/>
    <col min="3849" max="3849" width="0" style="29" hidden="1" customWidth="1"/>
    <col min="3850" max="3850" width="12" style="29" customWidth="1"/>
    <col min="3851" max="3851" width="15.5703125" style="29" customWidth="1"/>
    <col min="3852" max="3852" width="12.5703125" style="29" customWidth="1"/>
    <col min="3853" max="3853" width="12" style="29" customWidth="1"/>
    <col min="3854" max="3854" width="31.5703125" style="29" customWidth="1"/>
    <col min="3855" max="4099" width="9.140625" style="29"/>
    <col min="4100" max="4100" width="4.7109375" style="29" customWidth="1"/>
    <col min="4101" max="4101" width="41.7109375" style="29" customWidth="1"/>
    <col min="4102" max="4102" width="11" style="29" customWidth="1"/>
    <col min="4103" max="4103" width="11.42578125" style="29" customWidth="1"/>
    <col min="4104" max="4104" width="12" style="29" customWidth="1"/>
    <col min="4105" max="4105" width="0" style="29" hidden="1" customWidth="1"/>
    <col min="4106" max="4106" width="12" style="29" customWidth="1"/>
    <col min="4107" max="4107" width="15.5703125" style="29" customWidth="1"/>
    <col min="4108" max="4108" width="12.5703125" style="29" customWidth="1"/>
    <col min="4109" max="4109" width="12" style="29" customWidth="1"/>
    <col min="4110" max="4110" width="31.5703125" style="29" customWidth="1"/>
    <col min="4111" max="4355" width="9.140625" style="29"/>
    <col min="4356" max="4356" width="4.7109375" style="29" customWidth="1"/>
    <col min="4357" max="4357" width="41.7109375" style="29" customWidth="1"/>
    <col min="4358" max="4358" width="11" style="29" customWidth="1"/>
    <col min="4359" max="4359" width="11.42578125" style="29" customWidth="1"/>
    <col min="4360" max="4360" width="12" style="29" customWidth="1"/>
    <col min="4361" max="4361" width="0" style="29" hidden="1" customWidth="1"/>
    <col min="4362" max="4362" width="12" style="29" customWidth="1"/>
    <col min="4363" max="4363" width="15.5703125" style="29" customWidth="1"/>
    <col min="4364" max="4364" width="12.5703125" style="29" customWidth="1"/>
    <col min="4365" max="4365" width="12" style="29" customWidth="1"/>
    <col min="4366" max="4366" width="31.5703125" style="29" customWidth="1"/>
    <col min="4367" max="4611" width="9.140625" style="29"/>
    <col min="4612" max="4612" width="4.7109375" style="29" customWidth="1"/>
    <col min="4613" max="4613" width="41.7109375" style="29" customWidth="1"/>
    <col min="4614" max="4614" width="11" style="29" customWidth="1"/>
    <col min="4615" max="4615" width="11.42578125" style="29" customWidth="1"/>
    <col min="4616" max="4616" width="12" style="29" customWidth="1"/>
    <col min="4617" max="4617" width="0" style="29" hidden="1" customWidth="1"/>
    <col min="4618" max="4618" width="12" style="29" customWidth="1"/>
    <col min="4619" max="4619" width="15.5703125" style="29" customWidth="1"/>
    <col min="4620" max="4620" width="12.5703125" style="29" customWidth="1"/>
    <col min="4621" max="4621" width="12" style="29" customWidth="1"/>
    <col min="4622" max="4622" width="31.5703125" style="29" customWidth="1"/>
    <col min="4623" max="4867" width="9.140625" style="29"/>
    <col min="4868" max="4868" width="4.7109375" style="29" customWidth="1"/>
    <col min="4869" max="4869" width="41.7109375" style="29" customWidth="1"/>
    <col min="4870" max="4870" width="11" style="29" customWidth="1"/>
    <col min="4871" max="4871" width="11.42578125" style="29" customWidth="1"/>
    <col min="4872" max="4872" width="12" style="29" customWidth="1"/>
    <col min="4873" max="4873" width="0" style="29" hidden="1" customWidth="1"/>
    <col min="4874" max="4874" width="12" style="29" customWidth="1"/>
    <col min="4875" max="4875" width="15.5703125" style="29" customWidth="1"/>
    <col min="4876" max="4876" width="12.5703125" style="29" customWidth="1"/>
    <col min="4877" max="4877" width="12" style="29" customWidth="1"/>
    <col min="4878" max="4878" width="31.5703125" style="29" customWidth="1"/>
    <col min="4879" max="5123" width="9.140625" style="29"/>
    <col min="5124" max="5124" width="4.7109375" style="29" customWidth="1"/>
    <col min="5125" max="5125" width="41.7109375" style="29" customWidth="1"/>
    <col min="5126" max="5126" width="11" style="29" customWidth="1"/>
    <col min="5127" max="5127" width="11.42578125" style="29" customWidth="1"/>
    <col min="5128" max="5128" width="12" style="29" customWidth="1"/>
    <col min="5129" max="5129" width="0" style="29" hidden="1" customWidth="1"/>
    <col min="5130" max="5130" width="12" style="29" customWidth="1"/>
    <col min="5131" max="5131" width="15.5703125" style="29" customWidth="1"/>
    <col min="5132" max="5132" width="12.5703125" style="29" customWidth="1"/>
    <col min="5133" max="5133" width="12" style="29" customWidth="1"/>
    <col min="5134" max="5134" width="31.5703125" style="29" customWidth="1"/>
    <col min="5135" max="5379" width="9.140625" style="29"/>
    <col min="5380" max="5380" width="4.7109375" style="29" customWidth="1"/>
    <col min="5381" max="5381" width="41.7109375" style="29" customWidth="1"/>
    <col min="5382" max="5382" width="11" style="29" customWidth="1"/>
    <col min="5383" max="5383" width="11.42578125" style="29" customWidth="1"/>
    <col min="5384" max="5384" width="12" style="29" customWidth="1"/>
    <col min="5385" max="5385" width="0" style="29" hidden="1" customWidth="1"/>
    <col min="5386" max="5386" width="12" style="29" customWidth="1"/>
    <col min="5387" max="5387" width="15.5703125" style="29" customWidth="1"/>
    <col min="5388" max="5388" width="12.5703125" style="29" customWidth="1"/>
    <col min="5389" max="5389" width="12" style="29" customWidth="1"/>
    <col min="5390" max="5390" width="31.5703125" style="29" customWidth="1"/>
    <col min="5391" max="5635" width="9.140625" style="29"/>
    <col min="5636" max="5636" width="4.7109375" style="29" customWidth="1"/>
    <col min="5637" max="5637" width="41.7109375" style="29" customWidth="1"/>
    <col min="5638" max="5638" width="11" style="29" customWidth="1"/>
    <col min="5639" max="5639" width="11.42578125" style="29" customWidth="1"/>
    <col min="5640" max="5640" width="12" style="29" customWidth="1"/>
    <col min="5641" max="5641" width="0" style="29" hidden="1" customWidth="1"/>
    <col min="5642" max="5642" width="12" style="29" customWidth="1"/>
    <col min="5643" max="5643" width="15.5703125" style="29" customWidth="1"/>
    <col min="5644" max="5644" width="12.5703125" style="29" customWidth="1"/>
    <col min="5645" max="5645" width="12" style="29" customWidth="1"/>
    <col min="5646" max="5646" width="31.5703125" style="29" customWidth="1"/>
    <col min="5647" max="5891" width="9.140625" style="29"/>
    <col min="5892" max="5892" width="4.7109375" style="29" customWidth="1"/>
    <col min="5893" max="5893" width="41.7109375" style="29" customWidth="1"/>
    <col min="5894" max="5894" width="11" style="29" customWidth="1"/>
    <col min="5895" max="5895" width="11.42578125" style="29" customWidth="1"/>
    <col min="5896" max="5896" width="12" style="29" customWidth="1"/>
    <col min="5897" max="5897" width="0" style="29" hidden="1" customWidth="1"/>
    <col min="5898" max="5898" width="12" style="29" customWidth="1"/>
    <col min="5899" max="5899" width="15.5703125" style="29" customWidth="1"/>
    <col min="5900" max="5900" width="12.5703125" style="29" customWidth="1"/>
    <col min="5901" max="5901" width="12" style="29" customWidth="1"/>
    <col min="5902" max="5902" width="31.5703125" style="29" customWidth="1"/>
    <col min="5903" max="6147" width="9.140625" style="29"/>
    <col min="6148" max="6148" width="4.7109375" style="29" customWidth="1"/>
    <col min="6149" max="6149" width="41.7109375" style="29" customWidth="1"/>
    <col min="6150" max="6150" width="11" style="29" customWidth="1"/>
    <col min="6151" max="6151" width="11.42578125" style="29" customWidth="1"/>
    <col min="6152" max="6152" width="12" style="29" customWidth="1"/>
    <col min="6153" max="6153" width="0" style="29" hidden="1" customWidth="1"/>
    <col min="6154" max="6154" width="12" style="29" customWidth="1"/>
    <col min="6155" max="6155" width="15.5703125" style="29" customWidth="1"/>
    <col min="6156" max="6156" width="12.5703125" style="29" customWidth="1"/>
    <col min="6157" max="6157" width="12" style="29" customWidth="1"/>
    <col min="6158" max="6158" width="31.5703125" style="29" customWidth="1"/>
    <col min="6159" max="6403" width="9.140625" style="29"/>
    <col min="6404" max="6404" width="4.7109375" style="29" customWidth="1"/>
    <col min="6405" max="6405" width="41.7109375" style="29" customWidth="1"/>
    <col min="6406" max="6406" width="11" style="29" customWidth="1"/>
    <col min="6407" max="6407" width="11.42578125" style="29" customWidth="1"/>
    <col min="6408" max="6408" width="12" style="29" customWidth="1"/>
    <col min="6409" max="6409" width="0" style="29" hidden="1" customWidth="1"/>
    <col min="6410" max="6410" width="12" style="29" customWidth="1"/>
    <col min="6411" max="6411" width="15.5703125" style="29" customWidth="1"/>
    <col min="6412" max="6412" width="12.5703125" style="29" customWidth="1"/>
    <col min="6413" max="6413" width="12" style="29" customWidth="1"/>
    <col min="6414" max="6414" width="31.5703125" style="29" customWidth="1"/>
    <col min="6415" max="6659" width="9.140625" style="29"/>
    <col min="6660" max="6660" width="4.7109375" style="29" customWidth="1"/>
    <col min="6661" max="6661" width="41.7109375" style="29" customWidth="1"/>
    <col min="6662" max="6662" width="11" style="29" customWidth="1"/>
    <col min="6663" max="6663" width="11.42578125" style="29" customWidth="1"/>
    <col min="6664" max="6664" width="12" style="29" customWidth="1"/>
    <col min="6665" max="6665" width="0" style="29" hidden="1" customWidth="1"/>
    <col min="6666" max="6666" width="12" style="29" customWidth="1"/>
    <col min="6667" max="6667" width="15.5703125" style="29" customWidth="1"/>
    <col min="6668" max="6668" width="12.5703125" style="29" customWidth="1"/>
    <col min="6669" max="6669" width="12" style="29" customWidth="1"/>
    <col min="6670" max="6670" width="31.5703125" style="29" customWidth="1"/>
    <col min="6671" max="6915" width="9.140625" style="29"/>
    <col min="6916" max="6916" width="4.7109375" style="29" customWidth="1"/>
    <col min="6917" max="6917" width="41.7109375" style="29" customWidth="1"/>
    <col min="6918" max="6918" width="11" style="29" customWidth="1"/>
    <col min="6919" max="6919" width="11.42578125" style="29" customWidth="1"/>
    <col min="6920" max="6920" width="12" style="29" customWidth="1"/>
    <col min="6921" max="6921" width="0" style="29" hidden="1" customWidth="1"/>
    <col min="6922" max="6922" width="12" style="29" customWidth="1"/>
    <col min="6923" max="6923" width="15.5703125" style="29" customWidth="1"/>
    <col min="6924" max="6924" width="12.5703125" style="29" customWidth="1"/>
    <col min="6925" max="6925" width="12" style="29" customWidth="1"/>
    <col min="6926" max="6926" width="31.5703125" style="29" customWidth="1"/>
    <col min="6927" max="7171" width="9.140625" style="29"/>
    <col min="7172" max="7172" width="4.7109375" style="29" customWidth="1"/>
    <col min="7173" max="7173" width="41.7109375" style="29" customWidth="1"/>
    <col min="7174" max="7174" width="11" style="29" customWidth="1"/>
    <col min="7175" max="7175" width="11.42578125" style="29" customWidth="1"/>
    <col min="7176" max="7176" width="12" style="29" customWidth="1"/>
    <col min="7177" max="7177" width="0" style="29" hidden="1" customWidth="1"/>
    <col min="7178" max="7178" width="12" style="29" customWidth="1"/>
    <col min="7179" max="7179" width="15.5703125" style="29" customWidth="1"/>
    <col min="7180" max="7180" width="12.5703125" style="29" customWidth="1"/>
    <col min="7181" max="7181" width="12" style="29" customWidth="1"/>
    <col min="7182" max="7182" width="31.5703125" style="29" customWidth="1"/>
    <col min="7183" max="7427" width="9.140625" style="29"/>
    <col min="7428" max="7428" width="4.7109375" style="29" customWidth="1"/>
    <col min="7429" max="7429" width="41.7109375" style="29" customWidth="1"/>
    <col min="7430" max="7430" width="11" style="29" customWidth="1"/>
    <col min="7431" max="7431" width="11.42578125" style="29" customWidth="1"/>
    <col min="7432" max="7432" width="12" style="29" customWidth="1"/>
    <col min="7433" max="7433" width="0" style="29" hidden="1" customWidth="1"/>
    <col min="7434" max="7434" width="12" style="29" customWidth="1"/>
    <col min="7435" max="7435" width="15.5703125" style="29" customWidth="1"/>
    <col min="7436" max="7436" width="12.5703125" style="29" customWidth="1"/>
    <col min="7437" max="7437" width="12" style="29" customWidth="1"/>
    <col min="7438" max="7438" width="31.5703125" style="29" customWidth="1"/>
    <col min="7439" max="7683" width="9.140625" style="29"/>
    <col min="7684" max="7684" width="4.7109375" style="29" customWidth="1"/>
    <col min="7685" max="7685" width="41.7109375" style="29" customWidth="1"/>
    <col min="7686" max="7686" width="11" style="29" customWidth="1"/>
    <col min="7687" max="7687" width="11.42578125" style="29" customWidth="1"/>
    <col min="7688" max="7688" width="12" style="29" customWidth="1"/>
    <col min="7689" max="7689" width="0" style="29" hidden="1" customWidth="1"/>
    <col min="7690" max="7690" width="12" style="29" customWidth="1"/>
    <col min="7691" max="7691" width="15.5703125" style="29" customWidth="1"/>
    <col min="7692" max="7692" width="12.5703125" style="29" customWidth="1"/>
    <col min="7693" max="7693" width="12" style="29" customWidth="1"/>
    <col min="7694" max="7694" width="31.5703125" style="29" customWidth="1"/>
    <col min="7695" max="7939" width="9.140625" style="29"/>
    <col min="7940" max="7940" width="4.7109375" style="29" customWidth="1"/>
    <col min="7941" max="7941" width="41.7109375" style="29" customWidth="1"/>
    <col min="7942" max="7942" width="11" style="29" customWidth="1"/>
    <col min="7943" max="7943" width="11.42578125" style="29" customWidth="1"/>
    <col min="7944" max="7944" width="12" style="29" customWidth="1"/>
    <col min="7945" max="7945" width="0" style="29" hidden="1" customWidth="1"/>
    <col min="7946" max="7946" width="12" style="29" customWidth="1"/>
    <col min="7947" max="7947" width="15.5703125" style="29" customWidth="1"/>
    <col min="7948" max="7948" width="12.5703125" style="29" customWidth="1"/>
    <col min="7949" max="7949" width="12" style="29" customWidth="1"/>
    <col min="7950" max="7950" width="31.5703125" style="29" customWidth="1"/>
    <col min="7951" max="8195" width="9.140625" style="29"/>
    <col min="8196" max="8196" width="4.7109375" style="29" customWidth="1"/>
    <col min="8197" max="8197" width="41.7109375" style="29" customWidth="1"/>
    <col min="8198" max="8198" width="11" style="29" customWidth="1"/>
    <col min="8199" max="8199" width="11.42578125" style="29" customWidth="1"/>
    <col min="8200" max="8200" width="12" style="29" customWidth="1"/>
    <col min="8201" max="8201" width="0" style="29" hidden="1" customWidth="1"/>
    <col min="8202" max="8202" width="12" style="29" customWidth="1"/>
    <col min="8203" max="8203" width="15.5703125" style="29" customWidth="1"/>
    <col min="8204" max="8204" width="12.5703125" style="29" customWidth="1"/>
    <col min="8205" max="8205" width="12" style="29" customWidth="1"/>
    <col min="8206" max="8206" width="31.5703125" style="29" customWidth="1"/>
    <col min="8207" max="8451" width="9.140625" style="29"/>
    <col min="8452" max="8452" width="4.7109375" style="29" customWidth="1"/>
    <col min="8453" max="8453" width="41.7109375" style="29" customWidth="1"/>
    <col min="8454" max="8454" width="11" style="29" customWidth="1"/>
    <col min="8455" max="8455" width="11.42578125" style="29" customWidth="1"/>
    <col min="8456" max="8456" width="12" style="29" customWidth="1"/>
    <col min="8457" max="8457" width="0" style="29" hidden="1" customWidth="1"/>
    <col min="8458" max="8458" width="12" style="29" customWidth="1"/>
    <col min="8459" max="8459" width="15.5703125" style="29" customWidth="1"/>
    <col min="8460" max="8460" width="12.5703125" style="29" customWidth="1"/>
    <col min="8461" max="8461" width="12" style="29" customWidth="1"/>
    <col min="8462" max="8462" width="31.5703125" style="29" customWidth="1"/>
    <col min="8463" max="8707" width="9.140625" style="29"/>
    <col min="8708" max="8708" width="4.7109375" style="29" customWidth="1"/>
    <col min="8709" max="8709" width="41.7109375" style="29" customWidth="1"/>
    <col min="8710" max="8710" width="11" style="29" customWidth="1"/>
    <col min="8711" max="8711" width="11.42578125" style="29" customWidth="1"/>
    <col min="8712" max="8712" width="12" style="29" customWidth="1"/>
    <col min="8713" max="8713" width="0" style="29" hidden="1" customWidth="1"/>
    <col min="8714" max="8714" width="12" style="29" customWidth="1"/>
    <col min="8715" max="8715" width="15.5703125" style="29" customWidth="1"/>
    <col min="8716" max="8716" width="12.5703125" style="29" customWidth="1"/>
    <col min="8717" max="8717" width="12" style="29" customWidth="1"/>
    <col min="8718" max="8718" width="31.5703125" style="29" customWidth="1"/>
    <col min="8719" max="8963" width="9.140625" style="29"/>
    <col min="8964" max="8964" width="4.7109375" style="29" customWidth="1"/>
    <col min="8965" max="8965" width="41.7109375" style="29" customWidth="1"/>
    <col min="8966" max="8966" width="11" style="29" customWidth="1"/>
    <col min="8967" max="8967" width="11.42578125" style="29" customWidth="1"/>
    <col min="8968" max="8968" width="12" style="29" customWidth="1"/>
    <col min="8969" max="8969" width="0" style="29" hidden="1" customWidth="1"/>
    <col min="8970" max="8970" width="12" style="29" customWidth="1"/>
    <col min="8971" max="8971" width="15.5703125" style="29" customWidth="1"/>
    <col min="8972" max="8972" width="12.5703125" style="29" customWidth="1"/>
    <col min="8973" max="8973" width="12" style="29" customWidth="1"/>
    <col min="8974" max="8974" width="31.5703125" style="29" customWidth="1"/>
    <col min="8975" max="9219" width="9.140625" style="29"/>
    <col min="9220" max="9220" width="4.7109375" style="29" customWidth="1"/>
    <col min="9221" max="9221" width="41.7109375" style="29" customWidth="1"/>
    <col min="9222" max="9222" width="11" style="29" customWidth="1"/>
    <col min="9223" max="9223" width="11.42578125" style="29" customWidth="1"/>
    <col min="9224" max="9224" width="12" style="29" customWidth="1"/>
    <col min="9225" max="9225" width="0" style="29" hidden="1" customWidth="1"/>
    <col min="9226" max="9226" width="12" style="29" customWidth="1"/>
    <col min="9227" max="9227" width="15.5703125" style="29" customWidth="1"/>
    <col min="9228" max="9228" width="12.5703125" style="29" customWidth="1"/>
    <col min="9229" max="9229" width="12" style="29" customWidth="1"/>
    <col min="9230" max="9230" width="31.5703125" style="29" customWidth="1"/>
    <col min="9231" max="9475" width="9.140625" style="29"/>
    <col min="9476" max="9476" width="4.7109375" style="29" customWidth="1"/>
    <col min="9477" max="9477" width="41.7109375" style="29" customWidth="1"/>
    <col min="9478" max="9478" width="11" style="29" customWidth="1"/>
    <col min="9479" max="9479" width="11.42578125" style="29" customWidth="1"/>
    <col min="9480" max="9480" width="12" style="29" customWidth="1"/>
    <col min="9481" max="9481" width="0" style="29" hidden="1" customWidth="1"/>
    <col min="9482" max="9482" width="12" style="29" customWidth="1"/>
    <col min="9483" max="9483" width="15.5703125" style="29" customWidth="1"/>
    <col min="9484" max="9484" width="12.5703125" style="29" customWidth="1"/>
    <col min="9485" max="9485" width="12" style="29" customWidth="1"/>
    <col min="9486" max="9486" width="31.5703125" style="29" customWidth="1"/>
    <col min="9487" max="9731" width="9.140625" style="29"/>
    <col min="9732" max="9732" width="4.7109375" style="29" customWidth="1"/>
    <col min="9733" max="9733" width="41.7109375" style="29" customWidth="1"/>
    <col min="9734" max="9734" width="11" style="29" customWidth="1"/>
    <col min="9735" max="9735" width="11.42578125" style="29" customWidth="1"/>
    <col min="9736" max="9736" width="12" style="29" customWidth="1"/>
    <col min="9737" max="9737" width="0" style="29" hidden="1" customWidth="1"/>
    <col min="9738" max="9738" width="12" style="29" customWidth="1"/>
    <col min="9739" max="9739" width="15.5703125" style="29" customWidth="1"/>
    <col min="9740" max="9740" width="12.5703125" style="29" customWidth="1"/>
    <col min="9741" max="9741" width="12" style="29" customWidth="1"/>
    <col min="9742" max="9742" width="31.5703125" style="29" customWidth="1"/>
    <col min="9743" max="9987" width="9.140625" style="29"/>
    <col min="9988" max="9988" width="4.7109375" style="29" customWidth="1"/>
    <col min="9989" max="9989" width="41.7109375" style="29" customWidth="1"/>
    <col min="9990" max="9990" width="11" style="29" customWidth="1"/>
    <col min="9991" max="9991" width="11.42578125" style="29" customWidth="1"/>
    <col min="9992" max="9992" width="12" style="29" customWidth="1"/>
    <col min="9993" max="9993" width="0" style="29" hidden="1" customWidth="1"/>
    <col min="9994" max="9994" width="12" style="29" customWidth="1"/>
    <col min="9995" max="9995" width="15.5703125" style="29" customWidth="1"/>
    <col min="9996" max="9996" width="12.5703125" style="29" customWidth="1"/>
    <col min="9997" max="9997" width="12" style="29" customWidth="1"/>
    <col min="9998" max="9998" width="31.5703125" style="29" customWidth="1"/>
    <col min="9999" max="10243" width="9.140625" style="29"/>
    <col min="10244" max="10244" width="4.7109375" style="29" customWidth="1"/>
    <col min="10245" max="10245" width="41.7109375" style="29" customWidth="1"/>
    <col min="10246" max="10246" width="11" style="29" customWidth="1"/>
    <col min="10247" max="10247" width="11.42578125" style="29" customWidth="1"/>
    <col min="10248" max="10248" width="12" style="29" customWidth="1"/>
    <col min="10249" max="10249" width="0" style="29" hidden="1" customWidth="1"/>
    <col min="10250" max="10250" width="12" style="29" customWidth="1"/>
    <col min="10251" max="10251" width="15.5703125" style="29" customWidth="1"/>
    <col min="10252" max="10252" width="12.5703125" style="29" customWidth="1"/>
    <col min="10253" max="10253" width="12" style="29" customWidth="1"/>
    <col min="10254" max="10254" width="31.5703125" style="29" customWidth="1"/>
    <col min="10255" max="10499" width="9.140625" style="29"/>
    <col min="10500" max="10500" width="4.7109375" style="29" customWidth="1"/>
    <col min="10501" max="10501" width="41.7109375" style="29" customWidth="1"/>
    <col min="10502" max="10502" width="11" style="29" customWidth="1"/>
    <col min="10503" max="10503" width="11.42578125" style="29" customWidth="1"/>
    <col min="10504" max="10504" width="12" style="29" customWidth="1"/>
    <col min="10505" max="10505" width="0" style="29" hidden="1" customWidth="1"/>
    <col min="10506" max="10506" width="12" style="29" customWidth="1"/>
    <col min="10507" max="10507" width="15.5703125" style="29" customWidth="1"/>
    <col min="10508" max="10508" width="12.5703125" style="29" customWidth="1"/>
    <col min="10509" max="10509" width="12" style="29" customWidth="1"/>
    <col min="10510" max="10510" width="31.5703125" style="29" customWidth="1"/>
    <col min="10511" max="10755" width="9.140625" style="29"/>
    <col min="10756" max="10756" width="4.7109375" style="29" customWidth="1"/>
    <col min="10757" max="10757" width="41.7109375" style="29" customWidth="1"/>
    <col min="10758" max="10758" width="11" style="29" customWidth="1"/>
    <col min="10759" max="10759" width="11.42578125" style="29" customWidth="1"/>
    <col min="10760" max="10760" width="12" style="29" customWidth="1"/>
    <col min="10761" max="10761" width="0" style="29" hidden="1" customWidth="1"/>
    <col min="10762" max="10762" width="12" style="29" customWidth="1"/>
    <col min="10763" max="10763" width="15.5703125" style="29" customWidth="1"/>
    <col min="10764" max="10764" width="12.5703125" style="29" customWidth="1"/>
    <col min="10765" max="10765" width="12" style="29" customWidth="1"/>
    <col min="10766" max="10766" width="31.5703125" style="29" customWidth="1"/>
    <col min="10767" max="11011" width="9.140625" style="29"/>
    <col min="11012" max="11012" width="4.7109375" style="29" customWidth="1"/>
    <col min="11013" max="11013" width="41.7109375" style="29" customWidth="1"/>
    <col min="11014" max="11014" width="11" style="29" customWidth="1"/>
    <col min="11015" max="11015" width="11.42578125" style="29" customWidth="1"/>
    <col min="11016" max="11016" width="12" style="29" customWidth="1"/>
    <col min="11017" max="11017" width="0" style="29" hidden="1" customWidth="1"/>
    <col min="11018" max="11018" width="12" style="29" customWidth="1"/>
    <col min="11019" max="11019" width="15.5703125" style="29" customWidth="1"/>
    <col min="11020" max="11020" width="12.5703125" style="29" customWidth="1"/>
    <col min="11021" max="11021" width="12" style="29" customWidth="1"/>
    <col min="11022" max="11022" width="31.5703125" style="29" customWidth="1"/>
    <col min="11023" max="11267" width="9.140625" style="29"/>
    <col min="11268" max="11268" width="4.7109375" style="29" customWidth="1"/>
    <col min="11269" max="11269" width="41.7109375" style="29" customWidth="1"/>
    <col min="11270" max="11270" width="11" style="29" customWidth="1"/>
    <col min="11271" max="11271" width="11.42578125" style="29" customWidth="1"/>
    <col min="11272" max="11272" width="12" style="29" customWidth="1"/>
    <col min="11273" max="11273" width="0" style="29" hidden="1" customWidth="1"/>
    <col min="11274" max="11274" width="12" style="29" customWidth="1"/>
    <col min="11275" max="11275" width="15.5703125" style="29" customWidth="1"/>
    <col min="11276" max="11276" width="12.5703125" style="29" customWidth="1"/>
    <col min="11277" max="11277" width="12" style="29" customWidth="1"/>
    <col min="11278" max="11278" width="31.5703125" style="29" customWidth="1"/>
    <col min="11279" max="11523" width="9.140625" style="29"/>
    <col min="11524" max="11524" width="4.7109375" style="29" customWidth="1"/>
    <col min="11525" max="11525" width="41.7109375" style="29" customWidth="1"/>
    <col min="11526" max="11526" width="11" style="29" customWidth="1"/>
    <col min="11527" max="11527" width="11.42578125" style="29" customWidth="1"/>
    <col min="11528" max="11528" width="12" style="29" customWidth="1"/>
    <col min="11529" max="11529" width="0" style="29" hidden="1" customWidth="1"/>
    <col min="11530" max="11530" width="12" style="29" customWidth="1"/>
    <col min="11531" max="11531" width="15.5703125" style="29" customWidth="1"/>
    <col min="11532" max="11532" width="12.5703125" style="29" customWidth="1"/>
    <col min="11533" max="11533" width="12" style="29" customWidth="1"/>
    <col min="11534" max="11534" width="31.5703125" style="29" customWidth="1"/>
    <col min="11535" max="11779" width="9.140625" style="29"/>
    <col min="11780" max="11780" width="4.7109375" style="29" customWidth="1"/>
    <col min="11781" max="11781" width="41.7109375" style="29" customWidth="1"/>
    <col min="11782" max="11782" width="11" style="29" customWidth="1"/>
    <col min="11783" max="11783" width="11.42578125" style="29" customWidth="1"/>
    <col min="11784" max="11784" width="12" style="29" customWidth="1"/>
    <col min="11785" max="11785" width="0" style="29" hidden="1" customWidth="1"/>
    <col min="11786" max="11786" width="12" style="29" customWidth="1"/>
    <col min="11787" max="11787" width="15.5703125" style="29" customWidth="1"/>
    <col min="11788" max="11788" width="12.5703125" style="29" customWidth="1"/>
    <col min="11789" max="11789" width="12" style="29" customWidth="1"/>
    <col min="11790" max="11790" width="31.5703125" style="29" customWidth="1"/>
    <col min="11791" max="12035" width="9.140625" style="29"/>
    <col min="12036" max="12036" width="4.7109375" style="29" customWidth="1"/>
    <col min="12037" max="12037" width="41.7109375" style="29" customWidth="1"/>
    <col min="12038" max="12038" width="11" style="29" customWidth="1"/>
    <col min="12039" max="12039" width="11.42578125" style="29" customWidth="1"/>
    <col min="12040" max="12040" width="12" style="29" customWidth="1"/>
    <col min="12041" max="12041" width="0" style="29" hidden="1" customWidth="1"/>
    <col min="12042" max="12042" width="12" style="29" customWidth="1"/>
    <col min="12043" max="12043" width="15.5703125" style="29" customWidth="1"/>
    <col min="12044" max="12044" width="12.5703125" style="29" customWidth="1"/>
    <col min="12045" max="12045" width="12" style="29" customWidth="1"/>
    <col min="12046" max="12046" width="31.5703125" style="29" customWidth="1"/>
    <col min="12047" max="12291" width="9.140625" style="29"/>
    <col min="12292" max="12292" width="4.7109375" style="29" customWidth="1"/>
    <col min="12293" max="12293" width="41.7109375" style="29" customWidth="1"/>
    <col min="12294" max="12294" width="11" style="29" customWidth="1"/>
    <col min="12295" max="12295" width="11.42578125" style="29" customWidth="1"/>
    <col min="12296" max="12296" width="12" style="29" customWidth="1"/>
    <col min="12297" max="12297" width="0" style="29" hidden="1" customWidth="1"/>
    <col min="12298" max="12298" width="12" style="29" customWidth="1"/>
    <col min="12299" max="12299" width="15.5703125" style="29" customWidth="1"/>
    <col min="12300" max="12300" width="12.5703125" style="29" customWidth="1"/>
    <col min="12301" max="12301" width="12" style="29" customWidth="1"/>
    <col min="12302" max="12302" width="31.5703125" style="29" customWidth="1"/>
    <col min="12303" max="12547" width="9.140625" style="29"/>
    <col min="12548" max="12548" width="4.7109375" style="29" customWidth="1"/>
    <col min="12549" max="12549" width="41.7109375" style="29" customWidth="1"/>
    <col min="12550" max="12550" width="11" style="29" customWidth="1"/>
    <col min="12551" max="12551" width="11.42578125" style="29" customWidth="1"/>
    <col min="12552" max="12552" width="12" style="29" customWidth="1"/>
    <col min="12553" max="12553" width="0" style="29" hidden="1" customWidth="1"/>
    <col min="12554" max="12554" width="12" style="29" customWidth="1"/>
    <col min="12555" max="12555" width="15.5703125" style="29" customWidth="1"/>
    <col min="12556" max="12556" width="12.5703125" style="29" customWidth="1"/>
    <col min="12557" max="12557" width="12" style="29" customWidth="1"/>
    <col min="12558" max="12558" width="31.5703125" style="29" customWidth="1"/>
    <col min="12559" max="12803" width="9.140625" style="29"/>
    <col min="12804" max="12804" width="4.7109375" style="29" customWidth="1"/>
    <col min="12805" max="12805" width="41.7109375" style="29" customWidth="1"/>
    <col min="12806" max="12806" width="11" style="29" customWidth="1"/>
    <col min="12807" max="12807" width="11.42578125" style="29" customWidth="1"/>
    <col min="12808" max="12808" width="12" style="29" customWidth="1"/>
    <col min="12809" max="12809" width="0" style="29" hidden="1" customWidth="1"/>
    <col min="12810" max="12810" width="12" style="29" customWidth="1"/>
    <col min="12811" max="12811" width="15.5703125" style="29" customWidth="1"/>
    <col min="12812" max="12812" width="12.5703125" style="29" customWidth="1"/>
    <col min="12813" max="12813" width="12" style="29" customWidth="1"/>
    <col min="12814" max="12814" width="31.5703125" style="29" customWidth="1"/>
    <col min="12815" max="13059" width="9.140625" style="29"/>
    <col min="13060" max="13060" width="4.7109375" style="29" customWidth="1"/>
    <col min="13061" max="13061" width="41.7109375" style="29" customWidth="1"/>
    <col min="13062" max="13062" width="11" style="29" customWidth="1"/>
    <col min="13063" max="13063" width="11.42578125" style="29" customWidth="1"/>
    <col min="13064" max="13064" width="12" style="29" customWidth="1"/>
    <col min="13065" max="13065" width="0" style="29" hidden="1" customWidth="1"/>
    <col min="13066" max="13066" width="12" style="29" customWidth="1"/>
    <col min="13067" max="13067" width="15.5703125" style="29" customWidth="1"/>
    <col min="13068" max="13068" width="12.5703125" style="29" customWidth="1"/>
    <col min="13069" max="13069" width="12" style="29" customWidth="1"/>
    <col min="13070" max="13070" width="31.5703125" style="29" customWidth="1"/>
    <col min="13071" max="13315" width="9.140625" style="29"/>
    <col min="13316" max="13316" width="4.7109375" style="29" customWidth="1"/>
    <col min="13317" max="13317" width="41.7109375" style="29" customWidth="1"/>
    <col min="13318" max="13318" width="11" style="29" customWidth="1"/>
    <col min="13319" max="13319" width="11.42578125" style="29" customWidth="1"/>
    <col min="13320" max="13320" width="12" style="29" customWidth="1"/>
    <col min="13321" max="13321" width="0" style="29" hidden="1" customWidth="1"/>
    <col min="13322" max="13322" width="12" style="29" customWidth="1"/>
    <col min="13323" max="13323" width="15.5703125" style="29" customWidth="1"/>
    <col min="13324" max="13324" width="12.5703125" style="29" customWidth="1"/>
    <col min="13325" max="13325" width="12" style="29" customWidth="1"/>
    <col min="13326" max="13326" width="31.5703125" style="29" customWidth="1"/>
    <col min="13327" max="13571" width="9.140625" style="29"/>
    <col min="13572" max="13572" width="4.7109375" style="29" customWidth="1"/>
    <col min="13573" max="13573" width="41.7109375" style="29" customWidth="1"/>
    <col min="13574" max="13574" width="11" style="29" customWidth="1"/>
    <col min="13575" max="13575" width="11.42578125" style="29" customWidth="1"/>
    <col min="13576" max="13576" width="12" style="29" customWidth="1"/>
    <col min="13577" max="13577" width="0" style="29" hidden="1" customWidth="1"/>
    <col min="13578" max="13578" width="12" style="29" customWidth="1"/>
    <col min="13579" max="13579" width="15.5703125" style="29" customWidth="1"/>
    <col min="13580" max="13580" width="12.5703125" style="29" customWidth="1"/>
    <col min="13581" max="13581" width="12" style="29" customWidth="1"/>
    <col min="13582" max="13582" width="31.5703125" style="29" customWidth="1"/>
    <col min="13583" max="13827" width="9.140625" style="29"/>
    <col min="13828" max="13828" width="4.7109375" style="29" customWidth="1"/>
    <col min="13829" max="13829" width="41.7109375" style="29" customWidth="1"/>
    <col min="13830" max="13830" width="11" style="29" customWidth="1"/>
    <col min="13831" max="13831" width="11.42578125" style="29" customWidth="1"/>
    <col min="13832" max="13832" width="12" style="29" customWidth="1"/>
    <col min="13833" max="13833" width="0" style="29" hidden="1" customWidth="1"/>
    <col min="13834" max="13834" width="12" style="29" customWidth="1"/>
    <col min="13835" max="13835" width="15.5703125" style="29" customWidth="1"/>
    <col min="13836" max="13836" width="12.5703125" style="29" customWidth="1"/>
    <col min="13837" max="13837" width="12" style="29" customWidth="1"/>
    <col min="13838" max="13838" width="31.5703125" style="29" customWidth="1"/>
    <col min="13839" max="14083" width="9.140625" style="29"/>
    <col min="14084" max="14084" width="4.7109375" style="29" customWidth="1"/>
    <col min="14085" max="14085" width="41.7109375" style="29" customWidth="1"/>
    <col min="14086" max="14086" width="11" style="29" customWidth="1"/>
    <col min="14087" max="14087" width="11.42578125" style="29" customWidth="1"/>
    <col min="14088" max="14088" width="12" style="29" customWidth="1"/>
    <col min="14089" max="14089" width="0" style="29" hidden="1" customWidth="1"/>
    <col min="14090" max="14090" width="12" style="29" customWidth="1"/>
    <col min="14091" max="14091" width="15.5703125" style="29" customWidth="1"/>
    <col min="14092" max="14092" width="12.5703125" style="29" customWidth="1"/>
    <col min="14093" max="14093" width="12" style="29" customWidth="1"/>
    <col min="14094" max="14094" width="31.5703125" style="29" customWidth="1"/>
    <col min="14095" max="14339" width="9.140625" style="29"/>
    <col min="14340" max="14340" width="4.7109375" style="29" customWidth="1"/>
    <col min="14341" max="14341" width="41.7109375" style="29" customWidth="1"/>
    <col min="14342" max="14342" width="11" style="29" customWidth="1"/>
    <col min="14343" max="14343" width="11.42578125" style="29" customWidth="1"/>
    <col min="14344" max="14344" width="12" style="29" customWidth="1"/>
    <col min="14345" max="14345" width="0" style="29" hidden="1" customWidth="1"/>
    <col min="14346" max="14346" width="12" style="29" customWidth="1"/>
    <col min="14347" max="14347" width="15.5703125" style="29" customWidth="1"/>
    <col min="14348" max="14348" width="12.5703125" style="29" customWidth="1"/>
    <col min="14349" max="14349" width="12" style="29" customWidth="1"/>
    <col min="14350" max="14350" width="31.5703125" style="29" customWidth="1"/>
    <col min="14351" max="14595" width="9.140625" style="29"/>
    <col min="14596" max="14596" width="4.7109375" style="29" customWidth="1"/>
    <col min="14597" max="14597" width="41.7109375" style="29" customWidth="1"/>
    <col min="14598" max="14598" width="11" style="29" customWidth="1"/>
    <col min="14599" max="14599" width="11.42578125" style="29" customWidth="1"/>
    <col min="14600" max="14600" width="12" style="29" customWidth="1"/>
    <col min="14601" max="14601" width="0" style="29" hidden="1" customWidth="1"/>
    <col min="14602" max="14602" width="12" style="29" customWidth="1"/>
    <col min="14603" max="14603" width="15.5703125" style="29" customWidth="1"/>
    <col min="14604" max="14604" width="12.5703125" style="29" customWidth="1"/>
    <col min="14605" max="14605" width="12" style="29" customWidth="1"/>
    <col min="14606" max="14606" width="31.5703125" style="29" customWidth="1"/>
    <col min="14607" max="14851" width="9.140625" style="29"/>
    <col min="14852" max="14852" width="4.7109375" style="29" customWidth="1"/>
    <col min="14853" max="14853" width="41.7109375" style="29" customWidth="1"/>
    <col min="14854" max="14854" width="11" style="29" customWidth="1"/>
    <col min="14855" max="14855" width="11.42578125" style="29" customWidth="1"/>
    <col min="14856" max="14856" width="12" style="29" customWidth="1"/>
    <col min="14857" max="14857" width="0" style="29" hidden="1" customWidth="1"/>
    <col min="14858" max="14858" width="12" style="29" customWidth="1"/>
    <col min="14859" max="14859" width="15.5703125" style="29" customWidth="1"/>
    <col min="14860" max="14860" width="12.5703125" style="29" customWidth="1"/>
    <col min="14861" max="14861" width="12" style="29" customWidth="1"/>
    <col min="14862" max="14862" width="31.5703125" style="29" customWidth="1"/>
    <col min="14863" max="15107" width="9.140625" style="29"/>
    <col min="15108" max="15108" width="4.7109375" style="29" customWidth="1"/>
    <col min="15109" max="15109" width="41.7109375" style="29" customWidth="1"/>
    <col min="15110" max="15110" width="11" style="29" customWidth="1"/>
    <col min="15111" max="15111" width="11.42578125" style="29" customWidth="1"/>
    <col min="15112" max="15112" width="12" style="29" customWidth="1"/>
    <col min="15113" max="15113" width="0" style="29" hidden="1" customWidth="1"/>
    <col min="15114" max="15114" width="12" style="29" customWidth="1"/>
    <col min="15115" max="15115" width="15.5703125" style="29" customWidth="1"/>
    <col min="15116" max="15116" width="12.5703125" style="29" customWidth="1"/>
    <col min="15117" max="15117" width="12" style="29" customWidth="1"/>
    <col min="15118" max="15118" width="31.5703125" style="29" customWidth="1"/>
    <col min="15119" max="15363" width="9.140625" style="29"/>
    <col min="15364" max="15364" width="4.7109375" style="29" customWidth="1"/>
    <col min="15365" max="15365" width="41.7109375" style="29" customWidth="1"/>
    <col min="15366" max="15366" width="11" style="29" customWidth="1"/>
    <col min="15367" max="15367" width="11.42578125" style="29" customWidth="1"/>
    <col min="15368" max="15368" width="12" style="29" customWidth="1"/>
    <col min="15369" max="15369" width="0" style="29" hidden="1" customWidth="1"/>
    <col min="15370" max="15370" width="12" style="29" customWidth="1"/>
    <col min="15371" max="15371" width="15.5703125" style="29" customWidth="1"/>
    <col min="15372" max="15372" width="12.5703125" style="29" customWidth="1"/>
    <col min="15373" max="15373" width="12" style="29" customWidth="1"/>
    <col min="15374" max="15374" width="31.5703125" style="29" customWidth="1"/>
    <col min="15375" max="15619" width="9.140625" style="29"/>
    <col min="15620" max="15620" width="4.7109375" style="29" customWidth="1"/>
    <col min="15621" max="15621" width="41.7109375" style="29" customWidth="1"/>
    <col min="15622" max="15622" width="11" style="29" customWidth="1"/>
    <col min="15623" max="15623" width="11.42578125" style="29" customWidth="1"/>
    <col min="15624" max="15624" width="12" style="29" customWidth="1"/>
    <col min="15625" max="15625" width="0" style="29" hidden="1" customWidth="1"/>
    <col min="15626" max="15626" width="12" style="29" customWidth="1"/>
    <col min="15627" max="15627" width="15.5703125" style="29" customWidth="1"/>
    <col min="15628" max="15628" width="12.5703125" style="29" customWidth="1"/>
    <col min="15629" max="15629" width="12" style="29" customWidth="1"/>
    <col min="15630" max="15630" width="31.5703125" style="29" customWidth="1"/>
    <col min="15631" max="15875" width="9.140625" style="29"/>
    <col min="15876" max="15876" width="4.7109375" style="29" customWidth="1"/>
    <col min="15877" max="15877" width="41.7109375" style="29" customWidth="1"/>
    <col min="15878" max="15878" width="11" style="29" customWidth="1"/>
    <col min="15879" max="15879" width="11.42578125" style="29" customWidth="1"/>
    <col min="15880" max="15880" width="12" style="29" customWidth="1"/>
    <col min="15881" max="15881" width="0" style="29" hidden="1" customWidth="1"/>
    <col min="15882" max="15882" width="12" style="29" customWidth="1"/>
    <col min="15883" max="15883" width="15.5703125" style="29" customWidth="1"/>
    <col min="15884" max="15884" width="12.5703125" style="29" customWidth="1"/>
    <col min="15885" max="15885" width="12" style="29" customWidth="1"/>
    <col min="15886" max="15886" width="31.5703125" style="29" customWidth="1"/>
    <col min="15887" max="16131" width="9.140625" style="29"/>
    <col min="16132" max="16132" width="4.7109375" style="29" customWidth="1"/>
    <col min="16133" max="16133" width="41.7109375" style="29" customWidth="1"/>
    <col min="16134" max="16134" width="11" style="29" customWidth="1"/>
    <col min="16135" max="16135" width="11.42578125" style="29" customWidth="1"/>
    <col min="16136" max="16136" width="12" style="29" customWidth="1"/>
    <col min="16137" max="16137" width="0" style="29" hidden="1" customWidth="1"/>
    <col min="16138" max="16138" width="12" style="29" customWidth="1"/>
    <col min="16139" max="16139" width="15.5703125" style="29" customWidth="1"/>
    <col min="16140" max="16140" width="12.5703125" style="29" customWidth="1"/>
    <col min="16141" max="16141" width="12" style="29" customWidth="1"/>
    <col min="16142" max="16142" width="31.5703125" style="29" customWidth="1"/>
    <col min="16143" max="16384" width="9.140625" style="29"/>
  </cols>
  <sheetData>
    <row r="1" spans="1:15" ht="14.25" customHeight="1">
      <c r="A1" s="514" t="s">
        <v>234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5" ht="8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5" ht="24" customHeight="1">
      <c r="A3" s="509" t="s">
        <v>235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5" ht="21.75" customHeight="1">
      <c r="A4" s="522" t="s">
        <v>501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</row>
    <row r="5" spans="1:15" ht="5.25" customHeight="1"/>
    <row r="6" spans="1:15" s="38" customFormat="1" ht="18.75" customHeight="1">
      <c r="A6" s="516" t="s">
        <v>2</v>
      </c>
      <c r="B6" s="516" t="s">
        <v>3</v>
      </c>
      <c r="C6" s="516" t="s">
        <v>4</v>
      </c>
      <c r="D6" s="516" t="s">
        <v>417</v>
      </c>
      <c r="E6" s="518" t="s">
        <v>413</v>
      </c>
      <c r="F6" s="519"/>
      <c r="G6" s="519"/>
      <c r="H6" s="520"/>
      <c r="I6" s="510" t="s">
        <v>486</v>
      </c>
      <c r="J6" s="510" t="s">
        <v>489</v>
      </c>
      <c r="K6" s="521" t="s">
        <v>491</v>
      </c>
      <c r="L6" s="516" t="s">
        <v>414</v>
      </c>
      <c r="M6" s="516" t="s">
        <v>415</v>
      </c>
      <c r="O6" s="527" t="s">
        <v>437</v>
      </c>
    </row>
    <row r="7" spans="1:15" s="38" customFormat="1" ht="70.5" customHeight="1">
      <c r="A7" s="517"/>
      <c r="B7" s="517"/>
      <c r="C7" s="517"/>
      <c r="D7" s="517"/>
      <c r="E7" s="39" t="s">
        <v>6</v>
      </c>
      <c r="F7" s="39" t="s">
        <v>251</v>
      </c>
      <c r="G7" s="39" t="s">
        <v>7</v>
      </c>
      <c r="H7" s="39" t="s">
        <v>427</v>
      </c>
      <c r="I7" s="510"/>
      <c r="J7" s="510"/>
      <c r="K7" s="517"/>
      <c r="L7" s="517"/>
      <c r="M7" s="517"/>
      <c r="O7" s="527"/>
    </row>
    <row r="8" spans="1:15" s="66" customFormat="1" ht="21" customHeight="1">
      <c r="A8" s="524">
        <v>1</v>
      </c>
      <c r="B8" s="254" t="s">
        <v>236</v>
      </c>
      <c r="C8" s="18" t="s">
        <v>18</v>
      </c>
      <c r="D8" s="18">
        <v>100</v>
      </c>
      <c r="E8" s="18">
        <v>100</v>
      </c>
      <c r="F8" s="18">
        <v>100</v>
      </c>
      <c r="G8" s="282">
        <v>100</v>
      </c>
      <c r="H8" s="281"/>
      <c r="I8" s="282">
        <v>100</v>
      </c>
      <c r="J8" s="282">
        <v>100</v>
      </c>
      <c r="K8" s="282">
        <v>100</v>
      </c>
      <c r="L8" s="282">
        <v>100</v>
      </c>
      <c r="M8" s="281"/>
      <c r="O8" s="16">
        <v>100</v>
      </c>
    </row>
    <row r="9" spans="1:15" s="110" customFormat="1" ht="18" customHeight="1">
      <c r="A9" s="526"/>
      <c r="B9" s="497" t="s">
        <v>237</v>
      </c>
      <c r="C9" s="136" t="s">
        <v>18</v>
      </c>
      <c r="D9" s="136">
        <v>100</v>
      </c>
      <c r="E9" s="136">
        <v>100</v>
      </c>
      <c r="F9" s="136">
        <v>100</v>
      </c>
      <c r="G9" s="284">
        <v>100</v>
      </c>
      <c r="H9" s="283"/>
      <c r="I9" s="284">
        <v>100</v>
      </c>
      <c r="J9" s="284">
        <v>100</v>
      </c>
      <c r="K9" s="284">
        <v>100</v>
      </c>
      <c r="L9" s="284">
        <v>100</v>
      </c>
      <c r="M9" s="283"/>
      <c r="O9" s="124" t="s">
        <v>438</v>
      </c>
    </row>
    <row r="10" spans="1:15" s="66" customFormat="1" ht="32.25" customHeight="1">
      <c r="A10" s="524">
        <v>2</v>
      </c>
      <c r="B10" s="254" t="s">
        <v>238</v>
      </c>
      <c r="C10" s="18" t="s">
        <v>18</v>
      </c>
      <c r="D10" s="18">
        <v>97</v>
      </c>
      <c r="E10" s="18">
        <v>98</v>
      </c>
      <c r="F10" s="18">
        <v>98</v>
      </c>
      <c r="G10" s="282">
        <v>98</v>
      </c>
      <c r="H10" s="281"/>
      <c r="I10" s="282">
        <v>95</v>
      </c>
      <c r="J10" s="282">
        <v>100</v>
      </c>
      <c r="K10" s="282">
        <v>98</v>
      </c>
      <c r="L10" s="282">
        <v>98</v>
      </c>
      <c r="M10" s="280"/>
      <c r="O10" s="6">
        <v>95</v>
      </c>
    </row>
    <row r="11" spans="1:15" s="110" customFormat="1" ht="31.5">
      <c r="A11" s="526"/>
      <c r="B11" s="497" t="s">
        <v>239</v>
      </c>
      <c r="C11" s="136" t="s">
        <v>18</v>
      </c>
      <c r="D11" s="136">
        <v>80</v>
      </c>
      <c r="E11" s="136">
        <v>83</v>
      </c>
      <c r="F11" s="136">
        <v>85</v>
      </c>
      <c r="G11" s="284">
        <v>85</v>
      </c>
      <c r="H11" s="283"/>
      <c r="I11" s="284">
        <v>80</v>
      </c>
      <c r="J11" s="284">
        <v>90</v>
      </c>
      <c r="K11" s="284">
        <v>83</v>
      </c>
      <c r="L11" s="284">
        <v>90</v>
      </c>
      <c r="M11" s="289"/>
      <c r="O11" s="124" t="s">
        <v>439</v>
      </c>
    </row>
    <row r="12" spans="1:15" s="110" customFormat="1" ht="22.5" customHeight="1">
      <c r="A12" s="529">
        <v>3</v>
      </c>
      <c r="B12" s="498" t="s">
        <v>479</v>
      </c>
      <c r="C12" s="285" t="s">
        <v>18</v>
      </c>
      <c r="D12" s="285">
        <v>90</v>
      </c>
      <c r="E12" s="285">
        <v>95</v>
      </c>
      <c r="F12" s="285">
        <v>95</v>
      </c>
      <c r="G12" s="285">
        <v>95</v>
      </c>
      <c r="H12" s="285"/>
      <c r="I12" s="285">
        <v>95</v>
      </c>
      <c r="J12" s="285">
        <v>97</v>
      </c>
      <c r="K12" s="285"/>
      <c r="L12" s="285">
        <v>97</v>
      </c>
      <c r="M12" s="290"/>
      <c r="O12" s="111"/>
    </row>
    <row r="13" spans="1:15" s="110" customFormat="1" ht="18.75" customHeight="1">
      <c r="A13" s="530"/>
      <c r="B13" s="499" t="s">
        <v>480</v>
      </c>
      <c r="C13" s="285" t="s">
        <v>18</v>
      </c>
      <c r="D13" s="285">
        <v>70</v>
      </c>
      <c r="E13" s="285">
        <v>80</v>
      </c>
      <c r="F13" s="285">
        <v>80</v>
      </c>
      <c r="G13" s="285">
        <v>80</v>
      </c>
      <c r="H13" s="285"/>
      <c r="I13" s="285">
        <v>80</v>
      </c>
      <c r="J13" s="285">
        <v>85</v>
      </c>
      <c r="K13" s="285"/>
      <c r="L13" s="285">
        <v>85</v>
      </c>
      <c r="M13" s="290"/>
      <c r="O13" s="111"/>
    </row>
    <row r="14" spans="1:15" s="66" customFormat="1" ht="31.5">
      <c r="A14" s="18">
        <v>4</v>
      </c>
      <c r="B14" s="254" t="s">
        <v>240</v>
      </c>
      <c r="C14" s="18" t="s">
        <v>412</v>
      </c>
      <c r="D14" s="18">
        <v>6</v>
      </c>
      <c r="E14" s="18">
        <v>8</v>
      </c>
      <c r="F14" s="18">
        <v>7</v>
      </c>
      <c r="G14" s="282">
        <v>7</v>
      </c>
      <c r="H14" s="281">
        <f t="shared" ref="H14:H20" si="0">G14/D14%</f>
        <v>116.66666666666667</v>
      </c>
      <c r="I14" s="282">
        <v>7</v>
      </c>
      <c r="J14" s="282">
        <v>8</v>
      </c>
      <c r="K14" s="282"/>
      <c r="L14" s="282">
        <v>8</v>
      </c>
      <c r="M14" s="286">
        <f t="shared" ref="M14:M20" si="1">L14/G14%</f>
        <v>114.28571428571428</v>
      </c>
      <c r="O14" s="16"/>
    </row>
    <row r="15" spans="1:15" s="66" customFormat="1" ht="24" customHeight="1">
      <c r="A15" s="524">
        <v>5</v>
      </c>
      <c r="B15" s="254" t="s">
        <v>241</v>
      </c>
      <c r="C15" s="18" t="s">
        <v>242</v>
      </c>
      <c r="D15" s="18">
        <v>7</v>
      </c>
      <c r="E15" s="18">
        <v>7</v>
      </c>
      <c r="F15" s="18">
        <v>7</v>
      </c>
      <c r="G15" s="282">
        <v>7</v>
      </c>
      <c r="H15" s="281">
        <f t="shared" si="0"/>
        <v>99.999999999999986</v>
      </c>
      <c r="I15" s="282">
        <v>7</v>
      </c>
      <c r="J15" s="282">
        <v>7</v>
      </c>
      <c r="K15" s="282"/>
      <c r="L15" s="282">
        <v>7</v>
      </c>
      <c r="M15" s="281">
        <f t="shared" si="1"/>
        <v>99.999999999999986</v>
      </c>
      <c r="O15" s="16"/>
    </row>
    <row r="16" spans="1:15" s="66" customFormat="1" ht="37.5" customHeight="1">
      <c r="A16" s="525"/>
      <c r="B16" s="254" t="s">
        <v>243</v>
      </c>
      <c r="C16" s="18" t="s">
        <v>242</v>
      </c>
      <c r="D16" s="18">
        <v>6</v>
      </c>
      <c r="E16" s="18">
        <v>7</v>
      </c>
      <c r="F16" s="18">
        <v>6</v>
      </c>
      <c r="G16" s="282">
        <v>6</v>
      </c>
      <c r="H16" s="281">
        <f t="shared" si="0"/>
        <v>100</v>
      </c>
      <c r="I16" s="282">
        <v>6</v>
      </c>
      <c r="J16" s="282">
        <v>7</v>
      </c>
      <c r="K16" s="282"/>
      <c r="L16" s="282">
        <v>7</v>
      </c>
      <c r="M16" s="280">
        <f t="shared" si="1"/>
        <v>116.66666666666667</v>
      </c>
      <c r="O16" s="16"/>
    </row>
    <row r="17" spans="1:15" s="66" customFormat="1" ht="31.5">
      <c r="A17" s="526"/>
      <c r="B17" s="254" t="s">
        <v>244</v>
      </c>
      <c r="C17" s="18" t="s">
        <v>18</v>
      </c>
      <c r="D17" s="286">
        <v>85.714285714285708</v>
      </c>
      <c r="E17" s="281">
        <v>100</v>
      </c>
      <c r="F17" s="286">
        <v>85.7</v>
      </c>
      <c r="G17" s="287">
        <v>85.7</v>
      </c>
      <c r="H17" s="281">
        <f t="shared" si="0"/>
        <v>99.983333333333348</v>
      </c>
      <c r="I17" s="282">
        <v>100</v>
      </c>
      <c r="J17" s="282">
        <v>100</v>
      </c>
      <c r="K17" s="282"/>
      <c r="L17" s="282">
        <v>100</v>
      </c>
      <c r="M17" s="281">
        <f t="shared" si="1"/>
        <v>116.68611435239207</v>
      </c>
      <c r="O17" s="16"/>
    </row>
    <row r="18" spans="1:15" s="66" customFormat="1" ht="20.25" customHeight="1">
      <c r="A18" s="524">
        <v>6</v>
      </c>
      <c r="B18" s="254" t="s">
        <v>257</v>
      </c>
      <c r="C18" s="18" t="s">
        <v>245</v>
      </c>
      <c r="D18" s="18">
        <v>17</v>
      </c>
      <c r="E18" s="18">
        <v>17</v>
      </c>
      <c r="F18" s="18">
        <v>13</v>
      </c>
      <c r="G18" s="282">
        <v>15</v>
      </c>
      <c r="H18" s="281">
        <f t="shared" si="0"/>
        <v>88.235294117647058</v>
      </c>
      <c r="I18" s="282">
        <v>13</v>
      </c>
      <c r="J18" s="282">
        <v>14</v>
      </c>
      <c r="K18" s="282"/>
      <c r="L18" s="282">
        <v>17</v>
      </c>
      <c r="M18" s="281">
        <f t="shared" si="1"/>
        <v>113.33333333333334</v>
      </c>
      <c r="O18" s="16"/>
    </row>
    <row r="19" spans="1:15" s="66" customFormat="1" ht="35.25" customHeight="1">
      <c r="A19" s="525"/>
      <c r="B19" s="254" t="s">
        <v>246</v>
      </c>
      <c r="C19" s="18" t="s">
        <v>245</v>
      </c>
      <c r="D19" s="18">
        <v>1</v>
      </c>
      <c r="E19" s="18">
        <v>4</v>
      </c>
      <c r="F19" s="18">
        <v>2</v>
      </c>
      <c r="G19" s="282">
        <v>2</v>
      </c>
      <c r="H19" s="281">
        <f t="shared" si="0"/>
        <v>200</v>
      </c>
      <c r="I19" s="282">
        <v>4</v>
      </c>
      <c r="J19" s="282">
        <v>5</v>
      </c>
      <c r="K19" s="282">
        <v>4</v>
      </c>
      <c r="L19" s="282">
        <v>2</v>
      </c>
      <c r="M19" s="281">
        <f t="shared" si="1"/>
        <v>100</v>
      </c>
      <c r="O19" s="16"/>
    </row>
    <row r="20" spans="1:15" s="66" customFormat="1" ht="35.25" customHeight="1">
      <c r="A20" s="526"/>
      <c r="B20" s="254" t="s">
        <v>247</v>
      </c>
      <c r="C20" s="18" t="s">
        <v>18</v>
      </c>
      <c r="D20" s="280">
        <v>5.9</v>
      </c>
      <c r="E20" s="286">
        <v>28.6</v>
      </c>
      <c r="F20" s="286">
        <v>15.4</v>
      </c>
      <c r="G20" s="287">
        <f>2/14*100</f>
        <v>14.285714285714285</v>
      </c>
      <c r="H20" s="281">
        <f t="shared" si="0"/>
        <v>242.13075060532685</v>
      </c>
      <c r="I20" s="287">
        <v>28.6</v>
      </c>
      <c r="J20" s="282">
        <v>35.700000000000003</v>
      </c>
      <c r="K20" s="287">
        <v>23.5</v>
      </c>
      <c r="L20" s="287">
        <f>2/14*100</f>
        <v>14.285714285714285</v>
      </c>
      <c r="M20" s="281">
        <f t="shared" si="1"/>
        <v>100</v>
      </c>
      <c r="O20" s="6">
        <v>50</v>
      </c>
    </row>
    <row r="21" spans="1:15" ht="15.75">
      <c r="A21" s="291"/>
      <c r="B21" s="288"/>
      <c r="C21" s="291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5" ht="15.75">
      <c r="A22" s="528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</row>
    <row r="23" spans="1:15">
      <c r="A23" s="241"/>
    </row>
  </sheetData>
  <mergeCells count="20">
    <mergeCell ref="A18:A20"/>
    <mergeCell ref="I6:I7"/>
    <mergeCell ref="J6:J7"/>
    <mergeCell ref="O6:O7"/>
    <mergeCell ref="A22:M22"/>
    <mergeCell ref="A15:A17"/>
    <mergeCell ref="A10:A11"/>
    <mergeCell ref="A8:A9"/>
    <mergeCell ref="A12:A13"/>
    <mergeCell ref="A1:M1"/>
    <mergeCell ref="A3:M3"/>
    <mergeCell ref="A6:A7"/>
    <mergeCell ref="B6:B7"/>
    <mergeCell ref="C6:C7"/>
    <mergeCell ref="D6:D7"/>
    <mergeCell ref="E6:H6"/>
    <mergeCell ref="L6:L7"/>
    <mergeCell ref="M6:M7"/>
    <mergeCell ref="K6:K7"/>
    <mergeCell ref="A4:M4"/>
  </mergeCells>
  <pageMargins left="0.61" right="0.31496062992126" top="0.4" bottom="0.98" header="0.31496062992126" footer="0.99"/>
  <pageSetup paperSize="9" scale="9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85" zoomScaleNormal="85" workbookViewId="0">
      <pane ySplit="6" topLeftCell="A35" activePane="bottomLeft" state="frozen"/>
      <selection pane="bottomLeft" activeCell="F51" sqref="F51"/>
    </sheetView>
  </sheetViews>
  <sheetFormatPr defaultColWidth="9.140625" defaultRowHeight="15"/>
  <cols>
    <col min="1" max="1" width="4.140625" style="342" bestFit="1" customWidth="1"/>
    <col min="2" max="2" width="52" style="342" customWidth="1"/>
    <col min="3" max="3" width="14.42578125" style="342" customWidth="1"/>
    <col min="4" max="4" width="14" style="370" customWidth="1"/>
    <col min="5" max="5" width="11.42578125" style="370" customWidth="1"/>
    <col min="6" max="6" width="13.42578125" style="370" customWidth="1"/>
    <col min="7" max="7" width="13.42578125" style="371" customWidth="1"/>
    <col min="8" max="8" width="13.5703125" style="370" customWidth="1"/>
    <col min="9" max="9" width="13" style="371" customWidth="1"/>
    <col min="10" max="16384" width="9.140625" style="342"/>
  </cols>
  <sheetData>
    <row r="1" spans="1:13" ht="24.75" customHeight="1">
      <c r="A1" s="531" t="s">
        <v>259</v>
      </c>
      <c r="B1" s="531"/>
      <c r="C1" s="531"/>
      <c r="D1" s="531"/>
      <c r="E1" s="531"/>
      <c r="F1" s="531"/>
      <c r="G1" s="531"/>
      <c r="H1" s="531"/>
      <c r="I1" s="531"/>
    </row>
    <row r="2" spans="1:13" ht="36.75" customHeight="1">
      <c r="A2" s="532" t="s">
        <v>260</v>
      </c>
      <c r="B2" s="532"/>
      <c r="C2" s="532"/>
      <c r="D2" s="532"/>
      <c r="E2" s="532"/>
      <c r="F2" s="532"/>
      <c r="G2" s="532"/>
      <c r="H2" s="532"/>
      <c r="I2" s="532"/>
    </row>
    <row r="3" spans="1:13" ht="18.75">
      <c r="A3" s="522" t="s">
        <v>501</v>
      </c>
      <c r="B3" s="522"/>
      <c r="C3" s="522"/>
      <c r="D3" s="522"/>
      <c r="E3" s="522"/>
      <c r="F3" s="522"/>
      <c r="G3" s="522"/>
      <c r="H3" s="522"/>
      <c r="I3" s="522"/>
      <c r="J3" s="494"/>
      <c r="K3" s="494"/>
      <c r="L3" s="494"/>
      <c r="M3" s="494"/>
    </row>
    <row r="4" spans="1:13" ht="20.25">
      <c r="A4" s="493"/>
      <c r="B4" s="493"/>
      <c r="C4" s="493"/>
      <c r="D4" s="493"/>
      <c r="E4" s="490"/>
      <c r="F4" s="490"/>
      <c r="G4" s="490"/>
      <c r="H4" s="493"/>
      <c r="I4" s="493"/>
    </row>
    <row r="5" spans="1:13" ht="21" customHeight="1">
      <c r="A5" s="533" t="s">
        <v>2</v>
      </c>
      <c r="B5" s="533" t="s">
        <v>3</v>
      </c>
      <c r="C5" s="533" t="s">
        <v>4</v>
      </c>
      <c r="D5" s="533" t="s">
        <v>433</v>
      </c>
      <c r="E5" s="535" t="s">
        <v>413</v>
      </c>
      <c r="F5" s="536"/>
      <c r="G5" s="537"/>
      <c r="H5" s="533" t="s">
        <v>432</v>
      </c>
      <c r="I5" s="538" t="s">
        <v>415</v>
      </c>
    </row>
    <row r="6" spans="1:13" s="293" customFormat="1" ht="68.25" customHeight="1">
      <c r="A6" s="534"/>
      <c r="B6" s="534"/>
      <c r="C6" s="534"/>
      <c r="D6" s="534"/>
      <c r="E6" s="4" t="s">
        <v>418</v>
      </c>
      <c r="F6" s="4" t="s">
        <v>431</v>
      </c>
      <c r="G6" s="292" t="s">
        <v>427</v>
      </c>
      <c r="H6" s="534"/>
      <c r="I6" s="539"/>
    </row>
    <row r="7" spans="1:13" s="294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7</v>
      </c>
      <c r="G7" s="5">
        <v>8</v>
      </c>
      <c r="H7" s="5">
        <v>9</v>
      </c>
      <c r="I7" s="5">
        <v>10</v>
      </c>
    </row>
    <row r="8" spans="1:13" s="296" customFormat="1" ht="20.25" customHeight="1">
      <c r="A8" s="8" t="s">
        <v>41</v>
      </c>
      <c r="B8" s="295" t="s">
        <v>262</v>
      </c>
      <c r="C8" s="6"/>
      <c r="D8" s="6"/>
      <c r="E8" s="6"/>
      <c r="F8" s="6"/>
      <c r="G8" s="7"/>
      <c r="H8" s="6"/>
      <c r="I8" s="7"/>
    </row>
    <row r="9" spans="1:13" s="296" customFormat="1" ht="31.5">
      <c r="A9" s="8" t="s">
        <v>148</v>
      </c>
      <c r="B9" s="343" t="s">
        <v>263</v>
      </c>
      <c r="C9" s="8"/>
      <c r="D9" s="6"/>
      <c r="E9" s="6"/>
      <c r="F9" s="6"/>
      <c r="G9" s="7"/>
      <c r="H9" s="6"/>
      <c r="I9" s="7"/>
    </row>
    <row r="10" spans="1:13" s="296" customFormat="1" ht="24.75" customHeight="1">
      <c r="A10" s="6">
        <v>1</v>
      </c>
      <c r="B10" s="297" t="s">
        <v>264</v>
      </c>
      <c r="C10" s="6" t="s">
        <v>265</v>
      </c>
      <c r="D10" s="344">
        <v>2</v>
      </c>
      <c r="E10" s="6">
        <v>2</v>
      </c>
      <c r="F10" s="345">
        <v>2</v>
      </c>
      <c r="G10" s="6">
        <f>F10/D10%</f>
        <v>100</v>
      </c>
      <c r="H10" s="346">
        <v>2</v>
      </c>
      <c r="I10" s="6">
        <f>H10/F10%</f>
        <v>100</v>
      </c>
    </row>
    <row r="11" spans="1:13" s="296" customFormat="1" ht="24.75" customHeight="1">
      <c r="A11" s="6">
        <v>2</v>
      </c>
      <c r="B11" s="297" t="s">
        <v>266</v>
      </c>
      <c r="C11" s="6" t="s">
        <v>10</v>
      </c>
      <c r="D11" s="347">
        <v>1380128</v>
      </c>
      <c r="E11" s="16">
        <v>1380.1279999999999</v>
      </c>
      <c r="F11" s="348">
        <v>1380128</v>
      </c>
      <c r="G11" s="6">
        <f>F11/D11%</f>
        <v>100</v>
      </c>
      <c r="H11" s="349">
        <v>1380128</v>
      </c>
      <c r="I11" s="6">
        <f t="shared" ref="I11:I56" si="0">H11/F11%</f>
        <v>100</v>
      </c>
    </row>
    <row r="12" spans="1:13" s="296" customFormat="1" ht="24.75" customHeight="1">
      <c r="A12" s="6">
        <v>3</v>
      </c>
      <c r="B12" s="297" t="s">
        <v>267</v>
      </c>
      <c r="C12" s="6" t="s">
        <v>17</v>
      </c>
      <c r="D12" s="347">
        <v>7238</v>
      </c>
      <c r="E12" s="6">
        <v>7500</v>
      </c>
      <c r="F12" s="348">
        <v>7500</v>
      </c>
      <c r="G12" s="7">
        <f>F12/D12%</f>
        <v>103.6197844708483</v>
      </c>
      <c r="H12" s="349">
        <v>10000</v>
      </c>
      <c r="I12" s="7">
        <f t="shared" si="0"/>
        <v>133.33333333333334</v>
      </c>
    </row>
    <row r="13" spans="1:13" s="296" customFormat="1" ht="24.75" customHeight="1">
      <c r="A13" s="6">
        <v>4</v>
      </c>
      <c r="B13" s="297" t="s">
        <v>268</v>
      </c>
      <c r="C13" s="6"/>
      <c r="D13" s="6"/>
      <c r="E13" s="6"/>
      <c r="F13" s="6"/>
      <c r="G13" s="7"/>
      <c r="H13" s="6"/>
      <c r="I13" s="7"/>
    </row>
    <row r="14" spans="1:13" s="300" customFormat="1" ht="35.25" customHeight="1">
      <c r="A14" s="9"/>
      <c r="B14" s="350" t="s">
        <v>269</v>
      </c>
      <c r="C14" s="9" t="s">
        <v>265</v>
      </c>
      <c r="D14" s="298">
        <v>2</v>
      </c>
      <c r="E14" s="298">
        <v>2</v>
      </c>
      <c r="F14" s="298">
        <v>2</v>
      </c>
      <c r="G14" s="6">
        <f>F14/D14%</f>
        <v>100</v>
      </c>
      <c r="H14" s="299">
        <v>2</v>
      </c>
      <c r="I14" s="6">
        <f t="shared" si="0"/>
        <v>100</v>
      </c>
    </row>
    <row r="15" spans="1:13" s="300" customFormat="1" ht="36" hidden="1" customHeight="1">
      <c r="A15" s="9"/>
      <c r="B15" s="350" t="s">
        <v>270</v>
      </c>
      <c r="C15" s="9" t="s">
        <v>265</v>
      </c>
      <c r="D15" s="9"/>
      <c r="E15" s="9"/>
      <c r="F15" s="9"/>
      <c r="G15" s="7"/>
      <c r="H15" s="9"/>
      <c r="I15" s="7"/>
    </row>
    <row r="16" spans="1:13" s="300" customFormat="1" ht="35.25" hidden="1" customHeight="1">
      <c r="A16" s="9"/>
      <c r="B16" s="350" t="s">
        <v>271</v>
      </c>
      <c r="C16" s="9" t="s">
        <v>265</v>
      </c>
      <c r="D16" s="9"/>
      <c r="E16" s="9"/>
      <c r="F16" s="9"/>
      <c r="G16" s="7"/>
      <c r="H16" s="9"/>
      <c r="I16" s="7"/>
    </row>
    <row r="17" spans="1:12" s="296" customFormat="1" ht="25.5" customHeight="1">
      <c r="A17" s="8" t="s">
        <v>159</v>
      </c>
      <c r="B17" s="343" t="s">
        <v>272</v>
      </c>
      <c r="C17" s="8"/>
      <c r="D17" s="6"/>
      <c r="E17" s="6"/>
      <c r="F17" s="6"/>
      <c r="G17" s="7"/>
      <c r="H17" s="16"/>
      <c r="I17" s="7"/>
    </row>
    <row r="18" spans="1:12" s="296" customFormat="1" ht="33.75" customHeight="1">
      <c r="A18" s="6">
        <v>1</v>
      </c>
      <c r="B18" s="302" t="s">
        <v>273</v>
      </c>
      <c r="C18" s="6" t="s">
        <v>265</v>
      </c>
      <c r="D18" s="301">
        <v>5499</v>
      </c>
      <c r="E18" s="301">
        <v>6085</v>
      </c>
      <c r="F18" s="301">
        <v>6150</v>
      </c>
      <c r="G18" s="7">
        <f>F18/D18%</f>
        <v>111.83851609383524</v>
      </c>
      <c r="H18" s="301">
        <v>6700</v>
      </c>
      <c r="I18" s="7">
        <f t="shared" si="0"/>
        <v>108.9430894308943</v>
      </c>
    </row>
    <row r="19" spans="1:12" s="296" customFormat="1" ht="35.25" customHeight="1">
      <c r="A19" s="6">
        <v>2</v>
      </c>
      <c r="B19" s="297" t="s">
        <v>274</v>
      </c>
      <c r="C19" s="6" t="s">
        <v>265</v>
      </c>
      <c r="D19" s="301">
        <v>3100</v>
      </c>
      <c r="E19" s="301">
        <v>3700</v>
      </c>
      <c r="F19" s="301">
        <v>3700</v>
      </c>
      <c r="G19" s="7">
        <f>F19/D19%</f>
        <v>119.35483870967742</v>
      </c>
      <c r="H19" s="301">
        <v>4300</v>
      </c>
      <c r="I19" s="7">
        <f t="shared" si="0"/>
        <v>116.21621621621621</v>
      </c>
    </row>
    <row r="20" spans="1:12" s="300" customFormat="1" ht="31.5">
      <c r="A20" s="9"/>
      <c r="B20" s="307" t="s">
        <v>275</v>
      </c>
      <c r="C20" s="9" t="s">
        <v>265</v>
      </c>
      <c r="D20" s="9"/>
      <c r="E20" s="9"/>
      <c r="F20" s="9"/>
      <c r="G20" s="7"/>
      <c r="H20" s="9"/>
      <c r="I20" s="7"/>
    </row>
    <row r="21" spans="1:12" s="296" customFormat="1" ht="30" customHeight="1">
      <c r="A21" s="6">
        <v>3</v>
      </c>
      <c r="B21" s="302" t="s">
        <v>276</v>
      </c>
      <c r="C21" s="6" t="s">
        <v>265</v>
      </c>
      <c r="D21" s="351">
        <v>614</v>
      </c>
      <c r="E21" s="6">
        <v>600</v>
      </c>
      <c r="F21" s="352">
        <v>650</v>
      </c>
      <c r="G21" s="7">
        <f>F21/D21%</f>
        <v>105.86319218241043</v>
      </c>
      <c r="H21" s="353">
        <v>650</v>
      </c>
      <c r="I21" s="7">
        <f t="shared" si="0"/>
        <v>100</v>
      </c>
    </row>
    <row r="22" spans="1:12" s="296" customFormat="1" ht="26.25" customHeight="1">
      <c r="A22" s="6">
        <v>4</v>
      </c>
      <c r="B22" s="302" t="s">
        <v>277</v>
      </c>
      <c r="C22" s="6" t="s">
        <v>10</v>
      </c>
      <c r="D22" s="303">
        <v>7528</v>
      </c>
      <c r="E22" s="6">
        <v>6800</v>
      </c>
      <c r="F22" s="304">
        <v>20000</v>
      </c>
      <c r="G22" s="7">
        <f>F22/D22%</f>
        <v>265.67481402763019</v>
      </c>
      <c r="H22" s="305">
        <v>22000</v>
      </c>
      <c r="I22" s="6">
        <f t="shared" si="0"/>
        <v>110</v>
      </c>
      <c r="J22" s="306"/>
      <c r="K22" s="306"/>
      <c r="L22" s="306"/>
    </row>
    <row r="23" spans="1:12" s="300" customFormat="1" ht="31.5">
      <c r="A23" s="9"/>
      <c r="B23" s="307" t="s">
        <v>278</v>
      </c>
      <c r="C23" s="9" t="s">
        <v>17</v>
      </c>
      <c r="D23" s="9"/>
      <c r="E23" s="9"/>
      <c r="F23" s="9"/>
      <c r="G23" s="7"/>
      <c r="H23" s="9"/>
      <c r="I23" s="7"/>
    </row>
    <row r="24" spans="1:12" s="296" customFormat="1" ht="22.5" customHeight="1">
      <c r="A24" s="6">
        <v>5</v>
      </c>
      <c r="B24" s="302" t="s">
        <v>279</v>
      </c>
      <c r="C24" s="6" t="s">
        <v>265</v>
      </c>
      <c r="D24" s="354">
        <v>214</v>
      </c>
      <c r="E24" s="6">
        <v>150</v>
      </c>
      <c r="F24" s="355">
        <v>250</v>
      </c>
      <c r="G24" s="7">
        <f t="shared" ref="G24:G37" si="1">F24/D24%</f>
        <v>116.82242990654206</v>
      </c>
      <c r="H24" s="356">
        <v>200</v>
      </c>
      <c r="I24" s="6">
        <f t="shared" si="0"/>
        <v>80</v>
      </c>
    </row>
    <row r="25" spans="1:12" s="296" customFormat="1" ht="21.75" customHeight="1">
      <c r="A25" s="6">
        <v>6</v>
      </c>
      <c r="B25" s="297" t="s">
        <v>280</v>
      </c>
      <c r="C25" s="6" t="s">
        <v>265</v>
      </c>
      <c r="D25" s="357">
        <v>1800</v>
      </c>
      <c r="E25" s="6">
        <v>2000</v>
      </c>
      <c r="F25" s="358">
        <v>2500</v>
      </c>
      <c r="G25" s="7">
        <f t="shared" si="1"/>
        <v>138.88888888888889</v>
      </c>
      <c r="H25" s="359">
        <v>2800</v>
      </c>
      <c r="I25" s="6">
        <f t="shared" si="0"/>
        <v>112</v>
      </c>
    </row>
    <row r="26" spans="1:12" s="296" customFormat="1" ht="22.5" customHeight="1">
      <c r="A26" s="6">
        <v>7</v>
      </c>
      <c r="B26" s="297" t="s">
        <v>281</v>
      </c>
      <c r="C26" s="6" t="s">
        <v>265</v>
      </c>
      <c r="D26" s="357">
        <v>1100</v>
      </c>
      <c r="E26" s="6">
        <v>1000</v>
      </c>
      <c r="F26" s="358">
        <v>1000</v>
      </c>
      <c r="G26" s="7">
        <f t="shared" si="1"/>
        <v>90.909090909090907</v>
      </c>
      <c r="H26" s="359">
        <v>1000</v>
      </c>
      <c r="I26" s="6">
        <f t="shared" si="0"/>
        <v>100</v>
      </c>
    </row>
    <row r="27" spans="1:12" s="296" customFormat="1" ht="31.5" customHeight="1">
      <c r="A27" s="6">
        <v>8</v>
      </c>
      <c r="B27" s="297" t="s">
        <v>282</v>
      </c>
      <c r="C27" s="6" t="s">
        <v>151</v>
      </c>
      <c r="D27" s="357">
        <v>137792</v>
      </c>
      <c r="E27" s="6">
        <v>140000</v>
      </c>
      <c r="F27" s="358">
        <v>145000</v>
      </c>
      <c r="G27" s="7">
        <f t="shared" si="1"/>
        <v>105.23107292150488</v>
      </c>
      <c r="H27" s="359">
        <v>160000</v>
      </c>
      <c r="I27" s="7">
        <f t="shared" si="0"/>
        <v>110.34482758620689</v>
      </c>
      <c r="J27" s="308"/>
    </row>
    <row r="28" spans="1:12" s="296" customFormat="1" ht="46.5" customHeight="1">
      <c r="A28" s="6">
        <v>9</v>
      </c>
      <c r="B28" s="297" t="s">
        <v>283</v>
      </c>
      <c r="C28" s="6" t="s">
        <v>284</v>
      </c>
      <c r="D28" s="354">
        <v>6.2</v>
      </c>
      <c r="E28" s="7">
        <v>6.3</v>
      </c>
      <c r="F28" s="355">
        <v>6.8</v>
      </c>
      <c r="G28" s="7">
        <f t="shared" si="1"/>
        <v>109.6774193548387</v>
      </c>
      <c r="H28" s="356">
        <v>6.5</v>
      </c>
      <c r="I28" s="7">
        <f t="shared" si="0"/>
        <v>95.588235294117638</v>
      </c>
    </row>
    <row r="29" spans="1:12" s="296" customFormat="1" ht="26.25" customHeight="1">
      <c r="A29" s="6">
        <v>10</v>
      </c>
      <c r="B29" s="297" t="s">
        <v>285</v>
      </c>
      <c r="C29" s="6" t="s">
        <v>10</v>
      </c>
      <c r="D29" s="6">
        <v>12000</v>
      </c>
      <c r="E29" s="6">
        <v>13000</v>
      </c>
      <c r="F29" s="6">
        <v>13100</v>
      </c>
      <c r="G29" s="7">
        <f t="shared" si="1"/>
        <v>109.16666666666667</v>
      </c>
      <c r="H29" s="6">
        <v>14000</v>
      </c>
      <c r="I29" s="7">
        <f t="shared" si="0"/>
        <v>106.87022900763358</v>
      </c>
    </row>
    <row r="30" spans="1:12" s="362" customFormat="1" ht="35.25" customHeight="1">
      <c r="A30" s="360"/>
      <c r="B30" s="361" t="s">
        <v>467</v>
      </c>
      <c r="C30" s="9" t="s">
        <v>10</v>
      </c>
      <c r="D30" s="6">
        <v>2900</v>
      </c>
      <c r="E30" s="6">
        <v>3000</v>
      </c>
      <c r="F30" s="6">
        <v>3050</v>
      </c>
      <c r="G30" s="7">
        <f t="shared" si="1"/>
        <v>105.17241379310344</v>
      </c>
      <c r="H30" s="6">
        <v>3200</v>
      </c>
      <c r="I30" s="7">
        <f t="shared" si="0"/>
        <v>104.91803278688525</v>
      </c>
    </row>
    <row r="31" spans="1:12" s="29" customFormat="1" ht="24.75" customHeight="1">
      <c r="A31" s="363"/>
      <c r="B31" s="364" t="s">
        <v>468</v>
      </c>
      <c r="C31" s="6" t="s">
        <v>10</v>
      </c>
      <c r="D31" s="6">
        <v>9800</v>
      </c>
      <c r="E31" s="6">
        <v>10000</v>
      </c>
      <c r="F31" s="6">
        <v>10100</v>
      </c>
      <c r="G31" s="7">
        <f t="shared" si="1"/>
        <v>103.06122448979592</v>
      </c>
      <c r="H31" s="6">
        <v>1100</v>
      </c>
      <c r="I31" s="7">
        <f t="shared" si="0"/>
        <v>10.891089108910892</v>
      </c>
    </row>
    <row r="32" spans="1:12" s="29" customFormat="1" ht="24.75" customHeight="1">
      <c r="A32" s="363"/>
      <c r="B32" s="364" t="s">
        <v>469</v>
      </c>
      <c r="C32" s="6" t="s">
        <v>10</v>
      </c>
      <c r="D32" s="6">
        <v>45000</v>
      </c>
      <c r="E32" s="6">
        <v>50000</v>
      </c>
      <c r="F32" s="6">
        <v>51000</v>
      </c>
      <c r="G32" s="7">
        <f t="shared" si="1"/>
        <v>113.33333333333333</v>
      </c>
      <c r="H32" s="6">
        <v>52000</v>
      </c>
      <c r="I32" s="7">
        <f t="shared" si="0"/>
        <v>101.96078431372548</v>
      </c>
    </row>
    <row r="33" spans="1:12" s="296" customFormat="1" ht="25.5" customHeight="1">
      <c r="A33" s="6"/>
      <c r="B33" s="297" t="s">
        <v>286</v>
      </c>
      <c r="C33" s="6" t="s">
        <v>10</v>
      </c>
      <c r="D33" s="6">
        <v>33000</v>
      </c>
      <c r="E33" s="6">
        <v>35000</v>
      </c>
      <c r="F33" s="6">
        <v>35500</v>
      </c>
      <c r="G33" s="7">
        <f t="shared" si="1"/>
        <v>107.57575757575758</v>
      </c>
      <c r="H33" s="6">
        <v>35700</v>
      </c>
      <c r="I33" s="7">
        <f t="shared" si="0"/>
        <v>100.56338028169014</v>
      </c>
    </row>
    <row r="34" spans="1:12" s="296" customFormat="1" ht="25.5" customHeight="1">
      <c r="A34" s="6"/>
      <c r="B34" s="297" t="s">
        <v>287</v>
      </c>
      <c r="C34" s="6" t="s">
        <v>10</v>
      </c>
      <c r="D34" s="6">
        <v>1800</v>
      </c>
      <c r="E34" s="6">
        <v>2000</v>
      </c>
      <c r="F34" s="6">
        <v>2050</v>
      </c>
      <c r="G34" s="7">
        <f t="shared" si="1"/>
        <v>113.88888888888889</v>
      </c>
      <c r="H34" s="6">
        <v>2100</v>
      </c>
      <c r="I34" s="7">
        <f t="shared" si="0"/>
        <v>102.4390243902439</v>
      </c>
    </row>
    <row r="35" spans="1:12" s="29" customFormat="1" ht="24.75" customHeight="1">
      <c r="A35" s="363"/>
      <c r="B35" s="364" t="s">
        <v>470</v>
      </c>
      <c r="C35" s="6" t="s">
        <v>10</v>
      </c>
      <c r="D35" s="6">
        <v>1110</v>
      </c>
      <c r="E35" s="6">
        <v>1000</v>
      </c>
      <c r="F35" s="6">
        <v>1000</v>
      </c>
      <c r="G35" s="7">
        <f t="shared" si="1"/>
        <v>90.090090090090087</v>
      </c>
      <c r="H35" s="6">
        <v>950</v>
      </c>
      <c r="I35" s="7">
        <f t="shared" si="0"/>
        <v>95</v>
      </c>
    </row>
    <row r="36" spans="1:12" s="296" customFormat="1" ht="25.5" customHeight="1">
      <c r="A36" s="6"/>
      <c r="B36" s="297" t="s">
        <v>288</v>
      </c>
      <c r="C36" s="6" t="s">
        <v>10</v>
      </c>
      <c r="D36" s="6">
        <v>5200</v>
      </c>
      <c r="E36" s="6">
        <v>5500</v>
      </c>
      <c r="F36" s="6">
        <v>5600</v>
      </c>
      <c r="G36" s="7">
        <f t="shared" si="1"/>
        <v>107.69230769230769</v>
      </c>
      <c r="H36" s="6">
        <v>5700</v>
      </c>
      <c r="I36" s="7">
        <f t="shared" si="0"/>
        <v>101.78571428571429</v>
      </c>
    </row>
    <row r="37" spans="1:12" s="296" customFormat="1" ht="37.5" customHeight="1">
      <c r="A37" s="6"/>
      <c r="B37" s="297" t="s">
        <v>289</v>
      </c>
      <c r="C37" s="6" t="s">
        <v>17</v>
      </c>
      <c r="D37" s="6">
        <v>1500</v>
      </c>
      <c r="E37" s="6">
        <v>2000</v>
      </c>
      <c r="F37" s="6">
        <v>2000</v>
      </c>
      <c r="G37" s="7">
        <f t="shared" si="1"/>
        <v>133.33333333333334</v>
      </c>
      <c r="H37" s="6">
        <v>2500</v>
      </c>
      <c r="I37" s="7">
        <f t="shared" si="0"/>
        <v>125</v>
      </c>
    </row>
    <row r="38" spans="1:12" s="309" customFormat="1" ht="21.75" customHeight="1">
      <c r="A38" s="8" t="s">
        <v>105</v>
      </c>
      <c r="B38" s="295" t="s">
        <v>290</v>
      </c>
      <c r="C38" s="8"/>
      <c r="D38" s="8"/>
      <c r="E38" s="8"/>
      <c r="F38" s="8"/>
      <c r="G38" s="7"/>
      <c r="H38" s="16"/>
      <c r="I38" s="7"/>
      <c r="L38" s="296"/>
    </row>
    <row r="39" spans="1:12" s="296" customFormat="1" ht="21" customHeight="1">
      <c r="A39" s="310" t="s">
        <v>148</v>
      </c>
      <c r="B39" s="311" t="s">
        <v>291</v>
      </c>
      <c r="C39" s="310"/>
      <c r="D39" s="6"/>
      <c r="E39" s="6"/>
      <c r="F39" s="6"/>
      <c r="G39" s="7"/>
      <c r="H39" s="16"/>
      <c r="I39" s="7"/>
    </row>
    <row r="40" spans="1:12" s="300" customFormat="1" ht="32.25" customHeight="1">
      <c r="A40" s="312">
        <v>1</v>
      </c>
      <c r="B40" s="313" t="s">
        <v>434</v>
      </c>
      <c r="C40" s="312" t="s">
        <v>291</v>
      </c>
      <c r="D40" s="314">
        <v>289</v>
      </c>
      <c r="E40" s="6">
        <v>305</v>
      </c>
      <c r="F40" s="315">
        <v>305</v>
      </c>
      <c r="G40" s="7">
        <f>F40/D40%</f>
        <v>105.5363321799308</v>
      </c>
      <c r="H40" s="316">
        <v>320</v>
      </c>
      <c r="I40" s="7">
        <f t="shared" si="0"/>
        <v>104.91803278688525</v>
      </c>
      <c r="L40" s="296"/>
    </row>
    <row r="41" spans="1:12" s="296" customFormat="1" ht="21" customHeight="1">
      <c r="A41" s="312"/>
      <c r="B41" s="317" t="s">
        <v>11</v>
      </c>
      <c r="C41" s="312"/>
      <c r="D41" s="6"/>
      <c r="E41" s="6"/>
      <c r="F41" s="6"/>
      <c r="G41" s="7"/>
      <c r="H41" s="6"/>
      <c r="I41" s="7"/>
    </row>
    <row r="42" spans="1:12" s="300" customFormat="1" ht="26.25" customHeight="1">
      <c r="A42" s="318" t="s">
        <v>292</v>
      </c>
      <c r="B42" s="313" t="s">
        <v>293</v>
      </c>
      <c r="C42" s="312" t="s">
        <v>291</v>
      </c>
      <c r="D42" s="319">
        <v>9</v>
      </c>
      <c r="E42" s="6">
        <v>10</v>
      </c>
      <c r="F42" s="320">
        <v>16</v>
      </c>
      <c r="G42" s="7">
        <f t="shared" ref="G42:G49" si="2">F42/D42%</f>
        <v>177.77777777777777</v>
      </c>
      <c r="H42" s="321">
        <v>10</v>
      </c>
      <c r="I42" s="7">
        <f t="shared" si="0"/>
        <v>62.5</v>
      </c>
      <c r="L42" s="296"/>
    </row>
    <row r="43" spans="1:12" s="296" customFormat="1" ht="26.25" customHeight="1">
      <c r="A43" s="318" t="s">
        <v>292</v>
      </c>
      <c r="B43" s="313" t="s">
        <v>435</v>
      </c>
      <c r="C43" s="312" t="s">
        <v>291</v>
      </c>
      <c r="D43" s="319">
        <v>40</v>
      </c>
      <c r="E43" s="6">
        <v>5</v>
      </c>
      <c r="F43" s="320"/>
      <c r="G43" s="7">
        <f t="shared" si="2"/>
        <v>0</v>
      </c>
      <c r="H43" s="321">
        <v>5</v>
      </c>
      <c r="I43" s="7"/>
    </row>
    <row r="44" spans="1:12" s="300" customFormat="1" ht="26.25" customHeight="1">
      <c r="A44" s="312">
        <v>2</v>
      </c>
      <c r="B44" s="313" t="s">
        <v>294</v>
      </c>
      <c r="C44" s="312" t="s">
        <v>151</v>
      </c>
      <c r="D44" s="322">
        <v>185000</v>
      </c>
      <c r="E44" s="6">
        <v>190000</v>
      </c>
      <c r="F44" s="323">
        <v>190000</v>
      </c>
      <c r="G44" s="7">
        <f t="shared" si="2"/>
        <v>102.70270270270271</v>
      </c>
      <c r="H44" s="324">
        <v>195000</v>
      </c>
      <c r="I44" s="7">
        <f t="shared" si="0"/>
        <v>102.63157894736842</v>
      </c>
      <c r="L44" s="296"/>
    </row>
    <row r="45" spans="1:12" s="296" customFormat="1" ht="26.25" customHeight="1">
      <c r="A45" s="312">
        <v>3</v>
      </c>
      <c r="B45" s="313" t="s">
        <v>295</v>
      </c>
      <c r="C45" s="312" t="s">
        <v>151</v>
      </c>
      <c r="D45" s="322">
        <v>19050</v>
      </c>
      <c r="E45" s="6">
        <v>20000</v>
      </c>
      <c r="F45" s="323">
        <v>19200</v>
      </c>
      <c r="G45" s="7">
        <f t="shared" si="2"/>
        <v>100.78740157480316</v>
      </c>
      <c r="H45" s="324">
        <v>19350</v>
      </c>
      <c r="I45" s="7">
        <f t="shared" si="0"/>
        <v>100.78125</v>
      </c>
    </row>
    <row r="46" spans="1:12" s="300" customFormat="1" ht="24.75" customHeight="1">
      <c r="A46" s="312"/>
      <c r="B46" s="317" t="s">
        <v>304</v>
      </c>
      <c r="C46" s="312" t="s">
        <v>151</v>
      </c>
      <c r="D46" s="325">
        <v>4800</v>
      </c>
      <c r="E46" s="6">
        <v>5000</v>
      </c>
      <c r="F46" s="326">
        <v>5000</v>
      </c>
      <c r="G46" s="7">
        <f t="shared" si="2"/>
        <v>104.16666666666667</v>
      </c>
      <c r="H46" s="327">
        <v>5200</v>
      </c>
      <c r="I46" s="7">
        <f t="shared" si="0"/>
        <v>104</v>
      </c>
      <c r="L46" s="296"/>
    </row>
    <row r="47" spans="1:12" s="300" customFormat="1" ht="24.75" customHeight="1">
      <c r="A47" s="328">
        <v>4</v>
      </c>
      <c r="B47" s="329" t="s">
        <v>471</v>
      </c>
      <c r="C47" s="328" t="s">
        <v>17</v>
      </c>
      <c r="D47" s="330">
        <v>1050</v>
      </c>
      <c r="E47" s="330"/>
      <c r="F47" s="330">
        <v>1130</v>
      </c>
      <c r="G47" s="7">
        <f t="shared" si="2"/>
        <v>107.61904761904762</v>
      </c>
      <c r="H47" s="331">
        <v>1250</v>
      </c>
      <c r="I47" s="7">
        <f t="shared" si="0"/>
        <v>110.61946902654867</v>
      </c>
      <c r="L47" s="296"/>
    </row>
    <row r="48" spans="1:12" s="300" customFormat="1" ht="36.75" hidden="1" customHeight="1">
      <c r="A48" s="328"/>
      <c r="B48" s="365" t="s">
        <v>472</v>
      </c>
      <c r="C48" s="366" t="s">
        <v>17</v>
      </c>
      <c r="D48" s="330"/>
      <c r="E48" s="330"/>
      <c r="F48" s="330"/>
      <c r="G48" s="7" t="e">
        <f t="shared" si="2"/>
        <v>#DIV/0!</v>
      </c>
      <c r="H48" s="367"/>
      <c r="I48" s="7" t="e">
        <f t="shared" si="0"/>
        <v>#DIV/0!</v>
      </c>
      <c r="L48" s="296"/>
    </row>
    <row r="49" spans="1:12" s="300" customFormat="1" ht="33" customHeight="1">
      <c r="A49" s="328">
        <v>5</v>
      </c>
      <c r="B49" s="332" t="s">
        <v>473</v>
      </c>
      <c r="C49" s="328" t="s">
        <v>17</v>
      </c>
      <c r="D49" s="333">
        <v>25</v>
      </c>
      <c r="E49" s="333">
        <v>22</v>
      </c>
      <c r="F49" s="333">
        <v>27</v>
      </c>
      <c r="G49" s="7">
        <f t="shared" si="2"/>
        <v>108</v>
      </c>
      <c r="H49" s="328">
        <v>30</v>
      </c>
      <c r="I49" s="7">
        <f t="shared" si="0"/>
        <v>111.1111111111111</v>
      </c>
      <c r="L49" s="296"/>
    </row>
    <row r="50" spans="1:12" s="296" customFormat="1" ht="23.25" customHeight="1">
      <c r="A50" s="310" t="s">
        <v>159</v>
      </c>
      <c r="B50" s="311" t="s">
        <v>296</v>
      </c>
      <c r="C50" s="312"/>
      <c r="D50" s="6"/>
      <c r="E50" s="6"/>
      <c r="F50" s="6"/>
      <c r="G50" s="7"/>
      <c r="H50" s="16"/>
      <c r="I50" s="7"/>
    </row>
    <row r="51" spans="1:12" s="296" customFormat="1" ht="31.5">
      <c r="A51" s="318"/>
      <c r="B51" s="313" t="s">
        <v>297</v>
      </c>
      <c r="C51" s="312" t="s">
        <v>296</v>
      </c>
      <c r="D51" s="368">
        <v>0</v>
      </c>
      <c r="E51" s="368">
        <v>0</v>
      </c>
      <c r="F51" s="368">
        <v>0</v>
      </c>
      <c r="G51" s="6">
        <v>0</v>
      </c>
      <c r="H51" s="369">
        <v>0</v>
      </c>
      <c r="I51" s="6">
        <v>0</v>
      </c>
    </row>
    <row r="52" spans="1:12" s="300" customFormat="1" ht="31.5">
      <c r="A52" s="318"/>
      <c r="B52" s="334" t="s">
        <v>305</v>
      </c>
      <c r="C52" s="312" t="s">
        <v>296</v>
      </c>
      <c r="D52" s="368">
        <v>0</v>
      </c>
      <c r="E52" s="368">
        <v>0</v>
      </c>
      <c r="F52" s="368">
        <v>0</v>
      </c>
      <c r="G52" s="6">
        <v>0</v>
      </c>
      <c r="H52" s="369">
        <v>0</v>
      </c>
      <c r="I52" s="6">
        <v>0</v>
      </c>
    </row>
    <row r="53" spans="1:12" s="296" customFormat="1" ht="22.5" customHeight="1">
      <c r="A53" s="310" t="s">
        <v>170</v>
      </c>
      <c r="B53" s="311" t="s">
        <v>298</v>
      </c>
      <c r="C53" s="310"/>
      <c r="D53" s="6"/>
      <c r="E53" s="6"/>
      <c r="F53" s="6"/>
      <c r="G53" s="7"/>
      <c r="H53" s="16"/>
      <c r="I53" s="7"/>
    </row>
    <row r="54" spans="1:12" s="296" customFormat="1" ht="27.75" customHeight="1">
      <c r="A54" s="312">
        <v>1</v>
      </c>
      <c r="B54" s="313" t="s">
        <v>299</v>
      </c>
      <c r="C54" s="312" t="s">
        <v>300</v>
      </c>
      <c r="D54" s="335">
        <v>1690</v>
      </c>
      <c r="E54" s="6">
        <v>1750</v>
      </c>
      <c r="F54" s="336">
        <v>1700</v>
      </c>
      <c r="G54" s="7">
        <f>F54/D54%</f>
        <v>100.59171597633137</v>
      </c>
      <c r="H54" s="6">
        <v>1750</v>
      </c>
      <c r="I54" s="7">
        <f t="shared" si="0"/>
        <v>102.94117647058823</v>
      </c>
    </row>
    <row r="55" spans="1:12" s="300" customFormat="1" ht="27.75" customHeight="1">
      <c r="A55" s="337"/>
      <c r="B55" s="317" t="s">
        <v>301</v>
      </c>
      <c r="C55" s="337" t="s">
        <v>300</v>
      </c>
      <c r="D55" s="338">
        <v>269</v>
      </c>
      <c r="E55" s="9">
        <v>300</v>
      </c>
      <c r="F55" s="339">
        <v>280</v>
      </c>
      <c r="G55" s="340">
        <f>F55/D55%</f>
        <v>104.08921933085502</v>
      </c>
      <c r="H55" s="9">
        <v>300</v>
      </c>
      <c r="I55" s="340">
        <f t="shared" si="0"/>
        <v>107.14285714285715</v>
      </c>
    </row>
    <row r="56" spans="1:12" s="341" customFormat="1" ht="23.25" customHeight="1">
      <c r="A56" s="312">
        <v>2</v>
      </c>
      <c r="B56" s="313" t="s">
        <v>302</v>
      </c>
      <c r="C56" s="312" t="s">
        <v>303</v>
      </c>
      <c r="D56" s="335">
        <v>8000</v>
      </c>
      <c r="E56" s="6">
        <v>2700</v>
      </c>
      <c r="F56" s="336">
        <v>8100</v>
      </c>
      <c r="G56" s="7">
        <f>F56/D56%</f>
        <v>101.25</v>
      </c>
      <c r="H56" s="6">
        <v>8150</v>
      </c>
      <c r="I56" s="7">
        <f t="shared" si="0"/>
        <v>100.61728395061728</v>
      </c>
    </row>
  </sheetData>
  <mergeCells count="10">
    <mergeCell ref="A1:I1"/>
    <mergeCell ref="A2:I2"/>
    <mergeCell ref="A5:A6"/>
    <mergeCell ref="B5:B6"/>
    <mergeCell ref="C5:C6"/>
    <mergeCell ref="D5:D6"/>
    <mergeCell ref="E5:G5"/>
    <mergeCell ref="H5:H6"/>
    <mergeCell ref="I5:I6"/>
    <mergeCell ref="A3:I3"/>
  </mergeCells>
  <pageMargins left="0.62992125984251968" right="0.27559055118110237" top="0.48" bottom="0.94" header="0.45" footer="0.93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6"/>
  <sheetViews>
    <sheetView zoomScale="70" zoomScaleNormal="70" workbookViewId="0">
      <selection activeCell="A2" sqref="A2:I2"/>
    </sheetView>
  </sheetViews>
  <sheetFormatPr defaultColWidth="9.140625" defaultRowHeight="18.75"/>
  <cols>
    <col min="1" max="1" width="6.42578125" style="425" customWidth="1"/>
    <col min="2" max="2" width="39.5703125" style="424" customWidth="1"/>
    <col min="3" max="3" width="14" style="426" customWidth="1"/>
    <col min="4" max="4" width="16.140625" style="426" customWidth="1"/>
    <col min="5" max="5" width="13" style="387" customWidth="1"/>
    <col min="6" max="6" width="14.140625" style="387" customWidth="1"/>
    <col min="7" max="7" width="15.5703125" style="387" customWidth="1"/>
    <col min="8" max="8" width="17.42578125" style="387" customWidth="1"/>
    <col min="9" max="9" width="14.85546875" style="387" customWidth="1"/>
    <col min="10" max="12" width="14" style="387" customWidth="1"/>
    <col min="13" max="16" width="13" style="387" customWidth="1"/>
    <col min="17" max="21" width="12.28515625" style="378" customWidth="1"/>
    <col min="22" max="22" width="13.42578125" style="378" customWidth="1"/>
    <col min="23" max="27" width="12.28515625" style="378" customWidth="1"/>
    <col min="28" max="28" width="13" style="378" customWidth="1"/>
    <col min="29" max="16384" width="9.140625" style="378"/>
  </cols>
  <sheetData>
    <row r="1" spans="1:39" s="373" customFormat="1" ht="20.25">
      <c r="A1" s="540" t="s">
        <v>306</v>
      </c>
      <c r="B1" s="540"/>
      <c r="C1" s="540"/>
      <c r="D1" s="540"/>
      <c r="E1" s="540"/>
      <c r="F1" s="540"/>
      <c r="G1" s="540"/>
      <c r="H1" s="540"/>
      <c r="I1" s="540"/>
      <c r="J1" s="372"/>
      <c r="K1" s="372"/>
      <c r="M1" s="372"/>
      <c r="N1" s="374"/>
      <c r="O1" s="372"/>
      <c r="P1" s="375"/>
      <c r="Q1" s="375"/>
      <c r="R1" s="372"/>
      <c r="S1" s="372"/>
      <c r="T1" s="372"/>
      <c r="U1" s="372"/>
      <c r="V1" s="372"/>
      <c r="W1" s="372"/>
      <c r="X1" s="372"/>
      <c r="Y1" s="372"/>
      <c r="Z1" s="372"/>
      <c r="AA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</row>
    <row r="2" spans="1:39" ht="30.75" customHeight="1">
      <c r="A2" s="541" t="s">
        <v>307</v>
      </c>
      <c r="B2" s="541"/>
      <c r="C2" s="541"/>
      <c r="D2" s="541"/>
      <c r="E2" s="541"/>
      <c r="F2" s="541"/>
      <c r="G2" s="541"/>
      <c r="H2" s="541"/>
      <c r="I2" s="541"/>
      <c r="J2" s="376"/>
      <c r="K2" s="376"/>
      <c r="L2" s="376"/>
      <c r="M2" s="377"/>
      <c r="N2" s="374"/>
      <c r="O2" s="372"/>
      <c r="P2" s="375"/>
      <c r="Q2" s="375"/>
      <c r="R2" s="372"/>
      <c r="S2" s="372"/>
      <c r="T2" s="372"/>
      <c r="U2" s="372"/>
      <c r="V2" s="372"/>
      <c r="W2" s="372"/>
      <c r="X2" s="372"/>
      <c r="Y2" s="372"/>
    </row>
    <row r="3" spans="1:39">
      <c r="A3" s="547" t="s">
        <v>501</v>
      </c>
      <c r="B3" s="547"/>
      <c r="C3" s="547"/>
      <c r="D3" s="547"/>
      <c r="E3" s="547"/>
      <c r="F3" s="547"/>
      <c r="G3" s="547"/>
      <c r="H3" s="547"/>
      <c r="I3" s="547"/>
      <c r="J3" s="376"/>
      <c r="K3" s="376"/>
      <c r="L3" s="376"/>
      <c r="M3" s="377"/>
      <c r="N3" s="374"/>
      <c r="O3" s="372"/>
      <c r="P3" s="375"/>
      <c r="Q3" s="375"/>
      <c r="R3" s="372"/>
      <c r="S3" s="372"/>
      <c r="T3" s="372"/>
      <c r="U3" s="372"/>
      <c r="V3" s="372"/>
      <c r="W3" s="372"/>
      <c r="X3" s="372"/>
      <c r="Y3" s="372"/>
    </row>
    <row r="4" spans="1:39">
      <c r="A4" s="491"/>
      <c r="B4" s="491"/>
      <c r="C4" s="491"/>
      <c r="D4" s="491"/>
      <c r="E4" s="491"/>
      <c r="F4" s="491"/>
      <c r="G4" s="491"/>
      <c r="H4" s="491"/>
      <c r="I4" s="491"/>
      <c r="J4" s="376"/>
      <c r="K4" s="376"/>
      <c r="L4" s="376"/>
      <c r="M4" s="377"/>
      <c r="N4" s="374"/>
      <c r="O4" s="372"/>
      <c r="P4" s="375"/>
      <c r="Q4" s="375"/>
      <c r="R4" s="372"/>
      <c r="S4" s="372"/>
      <c r="T4" s="372"/>
      <c r="U4" s="372"/>
      <c r="V4" s="372"/>
      <c r="W4" s="372"/>
      <c r="X4" s="372"/>
      <c r="Y4" s="372"/>
    </row>
    <row r="5" spans="1:39" s="379" customFormat="1" ht="20.25" customHeight="1">
      <c r="A5" s="542" t="s">
        <v>308</v>
      </c>
      <c r="B5" s="542" t="s">
        <v>3</v>
      </c>
      <c r="C5" s="542" t="s">
        <v>309</v>
      </c>
      <c r="D5" s="542" t="s">
        <v>417</v>
      </c>
      <c r="E5" s="544" t="s">
        <v>413</v>
      </c>
      <c r="F5" s="545"/>
      <c r="G5" s="546"/>
      <c r="H5" s="542" t="s">
        <v>414</v>
      </c>
      <c r="I5" s="542" t="s">
        <v>436</v>
      </c>
      <c r="N5" s="380"/>
      <c r="O5" s="380"/>
      <c r="P5" s="380"/>
    </row>
    <row r="6" spans="1:39" s="379" customFormat="1" ht="75">
      <c r="A6" s="543"/>
      <c r="B6" s="543"/>
      <c r="C6" s="543"/>
      <c r="D6" s="543"/>
      <c r="E6" s="381" t="s">
        <v>6</v>
      </c>
      <c r="F6" s="381" t="s">
        <v>7</v>
      </c>
      <c r="G6" s="381" t="s">
        <v>427</v>
      </c>
      <c r="H6" s="543"/>
      <c r="I6" s="543"/>
      <c r="N6" s="380"/>
      <c r="O6" s="380"/>
      <c r="P6" s="380"/>
    </row>
    <row r="7" spans="1:39" s="373" customFormat="1">
      <c r="A7" s="382">
        <v>1</v>
      </c>
      <c r="B7" s="383">
        <v>2</v>
      </c>
      <c r="C7" s="382">
        <v>3</v>
      </c>
      <c r="D7" s="383">
        <v>4</v>
      </c>
      <c r="E7" s="383">
        <v>5</v>
      </c>
      <c r="F7" s="383">
        <v>7</v>
      </c>
      <c r="G7" s="383" t="s">
        <v>8</v>
      </c>
      <c r="H7" s="383">
        <v>9</v>
      </c>
      <c r="I7" s="383" t="s">
        <v>9</v>
      </c>
      <c r="N7" s="384"/>
      <c r="O7" s="384"/>
      <c r="P7" s="384"/>
    </row>
    <row r="8" spans="1:39" ht="21.75" customHeight="1">
      <c r="A8" s="385" t="s">
        <v>41</v>
      </c>
      <c r="B8" s="386" t="s">
        <v>310</v>
      </c>
      <c r="C8" s="385"/>
      <c r="D8" s="385"/>
      <c r="E8" s="385"/>
      <c r="F8" s="385"/>
      <c r="G8" s="385"/>
      <c r="H8" s="385"/>
      <c r="I8" s="385"/>
      <c r="J8" s="378"/>
      <c r="K8" s="378"/>
      <c r="L8" s="378"/>
      <c r="M8" s="378"/>
    </row>
    <row r="9" spans="1:39" ht="22.5" customHeight="1">
      <c r="A9" s="388" t="s">
        <v>311</v>
      </c>
      <c r="B9" s="389" t="s">
        <v>312</v>
      </c>
      <c r="C9" s="388" t="s">
        <v>22</v>
      </c>
      <c r="D9" s="390">
        <v>259.85000000000002</v>
      </c>
      <c r="E9" s="391">
        <v>300</v>
      </c>
      <c r="F9" s="392">
        <v>300</v>
      </c>
      <c r="G9" s="21">
        <f>F9/E9*100</f>
        <v>100</v>
      </c>
      <c r="H9" s="248">
        <f t="shared" ref="H9:H25" si="0">E9*115/100</f>
        <v>345</v>
      </c>
      <c r="I9" s="21">
        <f>H9/F9*100</f>
        <v>114.99999999999999</v>
      </c>
      <c r="J9" s="378"/>
      <c r="K9" s="378"/>
      <c r="L9" s="378"/>
      <c r="M9" s="378"/>
    </row>
    <row r="10" spans="1:39" s="399" customFormat="1" ht="22.5" customHeight="1">
      <c r="A10" s="393" t="s">
        <v>313</v>
      </c>
      <c r="B10" s="394" t="s">
        <v>314</v>
      </c>
      <c r="C10" s="393" t="s">
        <v>22</v>
      </c>
      <c r="D10" s="395">
        <v>257.85000000000002</v>
      </c>
      <c r="E10" s="396">
        <v>300</v>
      </c>
      <c r="F10" s="397">
        <v>300</v>
      </c>
      <c r="G10" s="122">
        <f>F10/E10*100</f>
        <v>100</v>
      </c>
      <c r="H10" s="398">
        <f t="shared" si="0"/>
        <v>345</v>
      </c>
      <c r="I10" s="122">
        <f t="shared" ref="I10:I25" si="1">H10/F10*100</f>
        <v>114.99999999999999</v>
      </c>
      <c r="N10" s="400"/>
      <c r="O10" s="400"/>
      <c r="P10" s="400"/>
    </row>
    <row r="11" spans="1:39" ht="22.5" customHeight="1">
      <c r="A11" s="388" t="s">
        <v>315</v>
      </c>
      <c r="B11" s="389" t="s">
        <v>316</v>
      </c>
      <c r="C11" s="388" t="s">
        <v>22</v>
      </c>
      <c r="D11" s="390">
        <v>3109.77</v>
      </c>
      <c r="E11" s="391">
        <v>2900</v>
      </c>
      <c r="F11" s="392">
        <v>3800</v>
      </c>
      <c r="G11" s="21">
        <f>F11/E11*100</f>
        <v>131.0344827586207</v>
      </c>
      <c r="H11" s="248">
        <f t="shared" si="0"/>
        <v>3335</v>
      </c>
      <c r="I11" s="21">
        <f t="shared" si="1"/>
        <v>87.76315789473685</v>
      </c>
      <c r="J11" s="378"/>
      <c r="K11" s="378"/>
      <c r="L11" s="378"/>
      <c r="M11" s="378"/>
    </row>
    <row r="12" spans="1:39" ht="22.5" hidden="1" customHeight="1">
      <c r="A12" s="388"/>
      <c r="B12" s="389" t="s">
        <v>457</v>
      </c>
      <c r="C12" s="388"/>
      <c r="D12" s="390">
        <v>1808.06</v>
      </c>
      <c r="E12" s="391">
        <v>1900</v>
      </c>
      <c r="F12" s="401">
        <v>1900</v>
      </c>
      <c r="G12" s="21"/>
      <c r="H12" s="248">
        <f t="shared" si="0"/>
        <v>2185</v>
      </c>
      <c r="I12" s="21"/>
      <c r="J12" s="378"/>
      <c r="K12" s="378"/>
      <c r="L12" s="378"/>
      <c r="M12" s="378"/>
    </row>
    <row r="13" spans="1:39" ht="22.5" hidden="1" customHeight="1">
      <c r="A13" s="388"/>
      <c r="B13" s="389" t="s">
        <v>456</v>
      </c>
      <c r="C13" s="388"/>
      <c r="D13" s="390">
        <v>1578.42</v>
      </c>
      <c r="E13" s="391">
        <v>1700</v>
      </c>
      <c r="F13" s="392">
        <v>1800</v>
      </c>
      <c r="G13" s="21"/>
      <c r="H13" s="248">
        <f t="shared" si="0"/>
        <v>1955</v>
      </c>
      <c r="I13" s="21"/>
      <c r="J13" s="378"/>
      <c r="K13" s="378"/>
      <c r="L13" s="378"/>
      <c r="M13" s="378"/>
    </row>
    <row r="14" spans="1:39" ht="22.5" customHeight="1">
      <c r="A14" s="388" t="s">
        <v>317</v>
      </c>
      <c r="B14" s="389" t="s">
        <v>318</v>
      </c>
      <c r="C14" s="388" t="s">
        <v>151</v>
      </c>
      <c r="D14" s="390">
        <v>56950</v>
      </c>
      <c r="E14" s="391">
        <v>70000</v>
      </c>
      <c r="F14" s="401">
        <v>68000</v>
      </c>
      <c r="G14" s="21">
        <f>F14/E14*100</f>
        <v>97.142857142857139</v>
      </c>
      <c r="H14" s="248">
        <f t="shared" si="0"/>
        <v>80500</v>
      </c>
      <c r="I14" s="21">
        <f t="shared" si="1"/>
        <v>118.38235294117648</v>
      </c>
      <c r="J14" s="378"/>
      <c r="K14" s="378"/>
      <c r="L14" s="378"/>
      <c r="M14" s="378"/>
    </row>
    <row r="15" spans="1:39" ht="22.5" customHeight="1">
      <c r="A15" s="388" t="s">
        <v>319</v>
      </c>
      <c r="B15" s="389" t="s">
        <v>320</v>
      </c>
      <c r="C15" s="388" t="s">
        <v>22</v>
      </c>
      <c r="D15" s="390">
        <v>97.85</v>
      </c>
      <c r="E15" s="402">
        <v>113.9</v>
      </c>
      <c r="F15" s="392">
        <v>130</v>
      </c>
      <c r="G15" s="21">
        <f>F15/E15*100</f>
        <v>114.13520632133449</v>
      </c>
      <c r="H15" s="248">
        <f t="shared" si="0"/>
        <v>130.98500000000001</v>
      </c>
      <c r="I15" s="21">
        <f t="shared" si="1"/>
        <v>100.75769230769231</v>
      </c>
      <c r="J15" s="378"/>
      <c r="K15" s="378"/>
      <c r="L15" s="378"/>
      <c r="M15" s="378"/>
    </row>
    <row r="16" spans="1:39" ht="22.5" customHeight="1">
      <c r="A16" s="385" t="s">
        <v>105</v>
      </c>
      <c r="B16" s="386" t="s">
        <v>321</v>
      </c>
      <c r="C16" s="385"/>
      <c r="D16" s="403"/>
      <c r="E16" s="404"/>
      <c r="F16" s="405"/>
      <c r="G16" s="248"/>
      <c r="H16" s="248">
        <f t="shared" si="0"/>
        <v>0</v>
      </c>
      <c r="I16" s="21"/>
      <c r="J16" s="378"/>
      <c r="K16" s="378"/>
      <c r="L16" s="378"/>
      <c r="M16" s="378"/>
    </row>
    <row r="17" spans="1:16" ht="22.5" customHeight="1">
      <c r="A17" s="385" t="s">
        <v>322</v>
      </c>
      <c r="B17" s="386" t="s">
        <v>323</v>
      </c>
      <c r="C17" s="385"/>
      <c r="D17" s="403"/>
      <c r="E17" s="404"/>
      <c r="F17" s="405"/>
      <c r="G17" s="248"/>
      <c r="H17" s="248">
        <f t="shared" si="0"/>
        <v>0</v>
      </c>
      <c r="I17" s="21"/>
      <c r="J17" s="378"/>
      <c r="K17" s="378"/>
      <c r="L17" s="378"/>
      <c r="M17" s="378"/>
    </row>
    <row r="18" spans="1:16" ht="22.5" customHeight="1">
      <c r="A18" s="388" t="s">
        <v>324</v>
      </c>
      <c r="B18" s="389" t="s">
        <v>325</v>
      </c>
      <c r="C18" s="388" t="s">
        <v>326</v>
      </c>
      <c r="D18" s="392">
        <v>42</v>
      </c>
      <c r="E18" s="404">
        <v>45</v>
      </c>
      <c r="F18" s="392">
        <v>50</v>
      </c>
      <c r="G18" s="248">
        <f>F18/E18*100</f>
        <v>111.11111111111111</v>
      </c>
      <c r="H18" s="248">
        <f t="shared" si="0"/>
        <v>51.75</v>
      </c>
      <c r="I18" s="21">
        <f t="shared" si="1"/>
        <v>103.49999999999999</v>
      </c>
      <c r="J18" s="378"/>
      <c r="K18" s="378"/>
      <c r="L18" s="378"/>
      <c r="M18" s="378"/>
    </row>
    <row r="19" spans="1:16" ht="22.5" customHeight="1">
      <c r="A19" s="388" t="s">
        <v>327</v>
      </c>
      <c r="B19" s="389" t="s">
        <v>328</v>
      </c>
      <c r="C19" s="388" t="s">
        <v>22</v>
      </c>
      <c r="D19" s="405">
        <v>335.3</v>
      </c>
      <c r="E19" s="404">
        <v>400</v>
      </c>
      <c r="F19" s="392">
        <v>1000</v>
      </c>
      <c r="G19" s="248">
        <f>F19/E19*100</f>
        <v>250</v>
      </c>
      <c r="H19" s="248">
        <f t="shared" si="0"/>
        <v>460</v>
      </c>
      <c r="I19" s="21">
        <f t="shared" si="1"/>
        <v>46</v>
      </c>
      <c r="J19" s="378"/>
      <c r="K19" s="378"/>
      <c r="L19" s="378"/>
      <c r="M19" s="378"/>
    </row>
    <row r="20" spans="1:16" ht="22.5" customHeight="1">
      <c r="A20" s="385" t="s">
        <v>329</v>
      </c>
      <c r="B20" s="386" t="s">
        <v>330</v>
      </c>
      <c r="C20" s="385"/>
      <c r="D20" s="405"/>
      <c r="E20" s="404"/>
      <c r="F20" s="392"/>
      <c r="G20" s="248"/>
      <c r="H20" s="248">
        <f t="shared" si="0"/>
        <v>0</v>
      </c>
      <c r="I20" s="21"/>
      <c r="J20" s="378"/>
      <c r="K20" s="378"/>
      <c r="L20" s="378"/>
      <c r="M20" s="378"/>
    </row>
    <row r="21" spans="1:16" ht="39.75" customHeight="1">
      <c r="A21" s="388" t="s">
        <v>331</v>
      </c>
      <c r="B21" s="389" t="s">
        <v>332</v>
      </c>
      <c r="C21" s="388" t="s">
        <v>333</v>
      </c>
      <c r="D21" s="392">
        <v>23</v>
      </c>
      <c r="E21" s="404">
        <v>22</v>
      </c>
      <c r="F21" s="392">
        <v>30</v>
      </c>
      <c r="G21" s="248">
        <f>F21/E21*100</f>
        <v>136.36363636363635</v>
      </c>
      <c r="H21" s="248">
        <f t="shared" si="0"/>
        <v>25.3</v>
      </c>
      <c r="I21" s="21">
        <f t="shared" si="1"/>
        <v>84.333333333333343</v>
      </c>
      <c r="J21" s="378"/>
      <c r="K21" s="378"/>
      <c r="L21" s="378"/>
      <c r="M21" s="378"/>
    </row>
    <row r="22" spans="1:16" ht="22.5" customHeight="1">
      <c r="A22" s="388" t="s">
        <v>334</v>
      </c>
      <c r="B22" s="389" t="s">
        <v>335</v>
      </c>
      <c r="C22" s="388" t="s">
        <v>22</v>
      </c>
      <c r="D22" s="405">
        <v>106.2</v>
      </c>
      <c r="E22" s="404">
        <v>100</v>
      </c>
      <c r="F22" s="392">
        <v>120</v>
      </c>
      <c r="G22" s="248">
        <f>F22/E22*100</f>
        <v>120</v>
      </c>
      <c r="H22" s="248">
        <f t="shared" si="0"/>
        <v>115</v>
      </c>
      <c r="I22" s="21">
        <f t="shared" si="1"/>
        <v>95.833333333333343</v>
      </c>
      <c r="J22" s="378"/>
      <c r="K22" s="378"/>
      <c r="L22" s="378"/>
      <c r="M22" s="378"/>
    </row>
    <row r="23" spans="1:16" ht="36.75" customHeight="1">
      <c r="A23" s="388" t="s">
        <v>336</v>
      </c>
      <c r="B23" s="389" t="s">
        <v>337</v>
      </c>
      <c r="C23" s="388" t="s">
        <v>333</v>
      </c>
      <c r="D23" s="405">
        <v>2</v>
      </c>
      <c r="E23" s="404">
        <v>2</v>
      </c>
      <c r="F23" s="392">
        <v>4</v>
      </c>
      <c r="G23" s="248"/>
      <c r="H23" s="248">
        <f t="shared" si="0"/>
        <v>2.2999999999999998</v>
      </c>
      <c r="I23" s="21"/>
      <c r="J23" s="378"/>
      <c r="K23" s="378"/>
      <c r="L23" s="378"/>
      <c r="M23" s="378"/>
    </row>
    <row r="24" spans="1:16" ht="22.5" customHeight="1">
      <c r="A24" s="388" t="s">
        <v>338</v>
      </c>
      <c r="B24" s="389" t="s">
        <v>339</v>
      </c>
      <c r="C24" s="388" t="s">
        <v>22</v>
      </c>
      <c r="D24" s="405">
        <v>0.7</v>
      </c>
      <c r="E24" s="404">
        <v>2</v>
      </c>
      <c r="F24" s="392">
        <v>2</v>
      </c>
      <c r="G24" s="248"/>
      <c r="H24" s="248">
        <f t="shared" si="0"/>
        <v>2.2999999999999998</v>
      </c>
      <c r="I24" s="21"/>
      <c r="J24" s="378"/>
      <c r="K24" s="378"/>
      <c r="L24" s="378"/>
      <c r="M24" s="378"/>
    </row>
    <row r="25" spans="1:16" s="411" customFormat="1" ht="43.5" customHeight="1">
      <c r="A25" s="406" t="s">
        <v>340</v>
      </c>
      <c r="B25" s="407" t="s">
        <v>341</v>
      </c>
      <c r="C25" s="406" t="s">
        <v>22</v>
      </c>
      <c r="D25" s="408">
        <v>440.8</v>
      </c>
      <c r="E25" s="409">
        <v>498</v>
      </c>
      <c r="F25" s="410">
        <v>1118</v>
      </c>
      <c r="G25" s="133">
        <f>F25/E25*100</f>
        <v>224.49799196787149</v>
      </c>
      <c r="H25" s="248">
        <f t="shared" si="0"/>
        <v>572.70000000000005</v>
      </c>
      <c r="I25" s="52">
        <f t="shared" si="1"/>
        <v>51.225402504472271</v>
      </c>
      <c r="N25" s="412"/>
      <c r="O25" s="412"/>
      <c r="P25" s="412"/>
    </row>
    <row r="26" spans="1:16" s="379" customFormat="1" ht="20.25" customHeight="1">
      <c r="A26" s="385" t="s">
        <v>140</v>
      </c>
      <c r="B26" s="386" t="s">
        <v>342</v>
      </c>
      <c r="C26" s="385"/>
      <c r="D26" s="413"/>
      <c r="E26" s="414"/>
      <c r="F26" s="415"/>
      <c r="G26" s="416"/>
      <c r="H26" s="248"/>
      <c r="I26" s="415"/>
      <c r="N26" s="380"/>
      <c r="O26" s="380"/>
      <c r="P26" s="380"/>
    </row>
    <row r="27" spans="1:16" ht="20.25" customHeight="1">
      <c r="A27" s="388" t="s">
        <v>343</v>
      </c>
      <c r="B27" s="389" t="s">
        <v>325</v>
      </c>
      <c r="C27" s="388" t="s">
        <v>326</v>
      </c>
      <c r="D27" s="417">
        <v>6</v>
      </c>
      <c r="E27" s="414"/>
      <c r="F27" s="418"/>
      <c r="G27" s="248"/>
      <c r="H27" s="248">
        <f>E27*115/100</f>
        <v>0</v>
      </c>
      <c r="I27" s="418"/>
      <c r="J27" s="378"/>
      <c r="K27" s="378"/>
      <c r="L27" s="378"/>
      <c r="M27" s="378"/>
    </row>
    <row r="28" spans="1:16" ht="20.25" customHeight="1">
      <c r="A28" s="388" t="s">
        <v>344</v>
      </c>
      <c r="B28" s="389" t="s">
        <v>345</v>
      </c>
      <c r="C28" s="388" t="s">
        <v>22</v>
      </c>
      <c r="D28" s="417">
        <v>42.1</v>
      </c>
      <c r="E28" s="414"/>
      <c r="F28" s="418"/>
      <c r="G28" s="248"/>
      <c r="H28" s="248">
        <f>E28*115/100</f>
        <v>0</v>
      </c>
      <c r="I28" s="418"/>
      <c r="J28" s="378"/>
      <c r="K28" s="378"/>
      <c r="L28" s="378"/>
      <c r="M28" s="378"/>
    </row>
    <row r="29" spans="1:16" ht="20.25" hidden="1" customHeight="1">
      <c r="A29" s="385" t="s">
        <v>142</v>
      </c>
      <c r="B29" s="386" t="s">
        <v>346</v>
      </c>
      <c r="C29" s="385"/>
      <c r="D29" s="415"/>
      <c r="E29" s="415"/>
      <c r="F29" s="415"/>
      <c r="G29" s="415"/>
      <c r="H29" s="415"/>
      <c r="I29" s="415"/>
      <c r="J29" s="378"/>
      <c r="K29" s="378"/>
      <c r="L29" s="378"/>
      <c r="M29" s="378"/>
    </row>
    <row r="30" spans="1:16" ht="21" hidden="1" customHeight="1">
      <c r="A30" s="388" t="s">
        <v>347</v>
      </c>
      <c r="B30" s="389" t="s">
        <v>348</v>
      </c>
      <c r="C30" s="388" t="s">
        <v>326</v>
      </c>
      <c r="D30" s="418"/>
      <c r="E30" s="248"/>
      <c r="F30" s="415"/>
      <c r="G30" s="415"/>
      <c r="H30" s="415"/>
      <c r="I30" s="415"/>
      <c r="J30" s="378"/>
      <c r="K30" s="378"/>
      <c r="L30" s="378"/>
      <c r="M30" s="378"/>
    </row>
    <row r="31" spans="1:16" ht="36.75" hidden="1" customHeight="1">
      <c r="A31" s="388" t="s">
        <v>349</v>
      </c>
      <c r="B31" s="389" t="s">
        <v>350</v>
      </c>
      <c r="C31" s="388" t="s">
        <v>22</v>
      </c>
      <c r="D31" s="418"/>
      <c r="E31" s="419"/>
      <c r="F31" s="415"/>
      <c r="G31" s="415"/>
      <c r="H31" s="415"/>
      <c r="I31" s="415"/>
      <c r="J31" s="378"/>
      <c r="K31" s="378"/>
      <c r="L31" s="378"/>
      <c r="M31" s="378"/>
    </row>
    <row r="32" spans="1:16" ht="20.25" hidden="1" customHeight="1">
      <c r="A32" s="385"/>
      <c r="B32" s="386" t="s">
        <v>351</v>
      </c>
      <c r="C32" s="385"/>
      <c r="D32" s="415"/>
      <c r="E32" s="248"/>
      <c r="F32" s="415"/>
      <c r="G32" s="415"/>
      <c r="H32" s="415"/>
      <c r="I32" s="415"/>
      <c r="J32" s="378"/>
      <c r="K32" s="378"/>
      <c r="L32" s="378"/>
      <c r="M32" s="378"/>
    </row>
    <row r="33" spans="1:25" ht="20.25" hidden="1" customHeight="1">
      <c r="A33" s="388" t="s">
        <v>352</v>
      </c>
      <c r="B33" s="389" t="s">
        <v>325</v>
      </c>
      <c r="C33" s="388" t="s">
        <v>326</v>
      </c>
      <c r="D33" s="418"/>
      <c r="E33" s="248"/>
      <c r="F33" s="415"/>
      <c r="G33" s="415"/>
      <c r="H33" s="415"/>
      <c r="I33" s="415"/>
      <c r="J33" s="378"/>
      <c r="K33" s="378"/>
      <c r="L33" s="378"/>
      <c r="M33" s="378"/>
    </row>
    <row r="34" spans="1:25" ht="20.25" hidden="1" customHeight="1">
      <c r="A34" s="388" t="s">
        <v>353</v>
      </c>
      <c r="B34" s="389" t="s">
        <v>345</v>
      </c>
      <c r="C34" s="388" t="s">
        <v>22</v>
      </c>
      <c r="D34" s="418"/>
      <c r="E34" s="419"/>
      <c r="F34" s="415"/>
      <c r="G34" s="415"/>
      <c r="H34" s="415"/>
      <c r="I34" s="415"/>
      <c r="J34" s="378"/>
      <c r="K34" s="378"/>
      <c r="L34" s="378"/>
      <c r="M34" s="378"/>
    </row>
    <row r="35" spans="1:25" ht="20.25" hidden="1" customHeight="1">
      <c r="A35" s="385"/>
      <c r="B35" s="386" t="s">
        <v>354</v>
      </c>
      <c r="C35" s="385"/>
      <c r="D35" s="415"/>
      <c r="E35" s="248"/>
      <c r="F35" s="415"/>
      <c r="G35" s="415"/>
      <c r="H35" s="415"/>
      <c r="I35" s="415"/>
      <c r="J35" s="378"/>
      <c r="K35" s="378"/>
      <c r="L35" s="378"/>
      <c r="M35" s="378"/>
    </row>
    <row r="36" spans="1:25" ht="20.25" hidden="1" customHeight="1">
      <c r="A36" s="388" t="s">
        <v>355</v>
      </c>
      <c r="B36" s="389" t="s">
        <v>325</v>
      </c>
      <c r="C36" s="388" t="s">
        <v>326</v>
      </c>
      <c r="D36" s="418"/>
      <c r="E36" s="248"/>
      <c r="F36" s="415"/>
      <c r="G36" s="415"/>
      <c r="H36" s="415"/>
      <c r="I36" s="415"/>
      <c r="J36" s="378"/>
      <c r="K36" s="378"/>
      <c r="L36" s="378"/>
      <c r="M36" s="378"/>
    </row>
    <row r="37" spans="1:25" ht="21" hidden="1" customHeight="1">
      <c r="A37" s="388" t="s">
        <v>356</v>
      </c>
      <c r="B37" s="389" t="s">
        <v>357</v>
      </c>
      <c r="C37" s="388" t="s">
        <v>22</v>
      </c>
      <c r="D37" s="418"/>
      <c r="E37" s="248"/>
      <c r="F37" s="415"/>
      <c r="G37" s="415"/>
      <c r="H37" s="415"/>
      <c r="I37" s="415"/>
      <c r="J37" s="378"/>
      <c r="K37" s="378"/>
      <c r="L37" s="378"/>
      <c r="M37" s="378"/>
    </row>
    <row r="38" spans="1:25" ht="15.75" customHeight="1">
      <c r="A38" s="372"/>
      <c r="B38" s="420"/>
      <c r="C38" s="375"/>
      <c r="D38" s="375"/>
      <c r="E38" s="372"/>
      <c r="F38" s="372"/>
      <c r="G38" s="372"/>
      <c r="H38" s="372"/>
      <c r="I38" s="372"/>
      <c r="J38" s="378"/>
      <c r="K38" s="378"/>
      <c r="L38" s="378"/>
      <c r="M38" s="378"/>
    </row>
    <row r="39" spans="1:25" ht="20.25" customHeight="1">
      <c r="A39" s="421"/>
      <c r="B39" s="420"/>
      <c r="C39" s="375"/>
      <c r="D39" s="375"/>
      <c r="E39" s="372"/>
      <c r="F39" s="372"/>
      <c r="G39" s="372"/>
      <c r="H39" s="372"/>
      <c r="I39" s="372"/>
      <c r="J39" s="378"/>
      <c r="K39" s="378"/>
      <c r="L39" s="378"/>
      <c r="M39" s="378"/>
      <c r="N39" s="422"/>
      <c r="O39" s="372"/>
      <c r="P39" s="375"/>
      <c r="Q39" s="375"/>
      <c r="R39" s="372"/>
      <c r="S39" s="372"/>
      <c r="T39" s="372"/>
      <c r="U39" s="372"/>
      <c r="V39" s="372"/>
      <c r="W39" s="372"/>
      <c r="X39" s="372"/>
      <c r="Y39" s="372"/>
    </row>
    <row r="40" spans="1:25" ht="21" customHeight="1">
      <c r="A40" s="423"/>
      <c r="B40" s="420"/>
      <c r="C40" s="375"/>
      <c r="D40" s="375"/>
      <c r="E40" s="372"/>
      <c r="F40" s="372"/>
      <c r="G40" s="372"/>
      <c r="H40" s="372"/>
      <c r="I40" s="372"/>
      <c r="J40" s="378"/>
      <c r="K40" s="378"/>
      <c r="L40" s="378"/>
      <c r="M40" s="378"/>
      <c r="N40" s="378"/>
      <c r="O40" s="378"/>
      <c r="P40" s="378"/>
    </row>
    <row r="41" spans="1:25" ht="81" customHeight="1">
      <c r="A41" s="372"/>
      <c r="B41" s="420"/>
      <c r="C41" s="375"/>
      <c r="D41" s="375"/>
      <c r="E41" s="372"/>
      <c r="F41" s="372"/>
      <c r="G41" s="372"/>
      <c r="H41" s="372"/>
      <c r="I41" s="372"/>
      <c r="J41" s="378"/>
      <c r="K41" s="378"/>
      <c r="L41" s="378"/>
      <c r="M41" s="378"/>
      <c r="N41" s="378"/>
      <c r="O41" s="378"/>
      <c r="P41" s="378"/>
    </row>
    <row r="42" spans="1:25" ht="21" customHeight="1">
      <c r="A42" s="372"/>
      <c r="B42" s="420"/>
      <c r="C42" s="375"/>
      <c r="D42" s="375"/>
      <c r="E42" s="372"/>
      <c r="F42" s="372"/>
      <c r="G42" s="372"/>
      <c r="H42" s="372"/>
      <c r="I42" s="372"/>
      <c r="J42" s="378"/>
      <c r="K42" s="378"/>
      <c r="L42" s="378"/>
      <c r="M42" s="378"/>
      <c r="N42" s="378"/>
      <c r="O42" s="378"/>
      <c r="P42" s="378"/>
    </row>
    <row r="43" spans="1:25" ht="21" customHeight="1">
      <c r="A43" s="372"/>
      <c r="B43" s="420"/>
      <c r="C43" s="375"/>
      <c r="D43" s="375"/>
      <c r="E43" s="372"/>
      <c r="F43" s="372"/>
      <c r="G43" s="372"/>
      <c r="H43" s="372"/>
      <c r="I43" s="372"/>
      <c r="J43" s="378"/>
      <c r="K43" s="378"/>
      <c r="L43" s="378"/>
      <c r="M43" s="378"/>
      <c r="N43" s="378"/>
      <c r="O43" s="378"/>
      <c r="P43" s="378"/>
    </row>
    <row r="44" spans="1:25">
      <c r="A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</row>
    <row r="45" spans="1:25">
      <c r="A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</row>
    <row r="46" spans="1:25">
      <c r="A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</row>
    <row r="47" spans="1:25">
      <c r="A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</row>
    <row r="48" spans="1:25">
      <c r="A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</row>
    <row r="49" spans="1:16">
      <c r="A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</row>
    <row r="50" spans="1:16">
      <c r="A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</row>
    <row r="51" spans="1:16">
      <c r="A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</row>
    <row r="52" spans="1:16">
      <c r="A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</row>
    <row r="53" spans="1:16">
      <c r="A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</row>
    <row r="54" spans="1:16">
      <c r="A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</row>
    <row r="55" spans="1:16">
      <c r="A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</row>
    <row r="56" spans="1:16">
      <c r="A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</row>
    <row r="57" spans="1:16">
      <c r="A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</row>
    <row r="58" spans="1:16">
      <c r="A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</row>
    <row r="59" spans="1:16">
      <c r="A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</row>
    <row r="60" spans="1:16">
      <c r="A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</row>
    <row r="61" spans="1:16">
      <c r="A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</row>
    <row r="62" spans="1:16">
      <c r="A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</row>
    <row r="63" spans="1:16">
      <c r="A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</row>
    <row r="64" spans="1:16">
      <c r="A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</row>
    <row r="65" spans="1:16">
      <c r="A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</row>
    <row r="66" spans="1:16">
      <c r="A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</row>
    <row r="67" spans="1:16">
      <c r="A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</row>
    <row r="68" spans="1:16">
      <c r="A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</row>
    <row r="69" spans="1:16">
      <c r="A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</row>
    <row r="70" spans="1:16">
      <c r="A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</row>
    <row r="71" spans="1:16">
      <c r="A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</row>
    <row r="72" spans="1:16">
      <c r="A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</row>
    <row r="73" spans="1:16">
      <c r="A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</row>
    <row r="74" spans="1:16">
      <c r="A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</row>
    <row r="75" spans="1:16">
      <c r="A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</row>
    <row r="76" spans="1:16">
      <c r="A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</row>
    <row r="77" spans="1:16">
      <c r="A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</row>
    <row r="78" spans="1:16">
      <c r="A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</row>
    <row r="79" spans="1:16">
      <c r="A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</row>
    <row r="80" spans="1:16">
      <c r="A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</row>
    <row r="81" spans="1:16">
      <c r="A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</row>
    <row r="82" spans="1:16">
      <c r="A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</row>
    <row r="83" spans="1:16">
      <c r="A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</row>
    <row r="84" spans="1:16">
      <c r="A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</row>
    <row r="85" spans="1:16">
      <c r="A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</row>
    <row r="86" spans="1:16">
      <c r="A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</row>
    <row r="87" spans="1:16">
      <c r="A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</row>
    <row r="88" spans="1:16">
      <c r="A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</row>
    <row r="89" spans="1:16">
      <c r="A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</row>
    <row r="90" spans="1:16">
      <c r="A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</row>
    <row r="91" spans="1:16">
      <c r="A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</row>
    <row r="92" spans="1:16">
      <c r="A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</row>
    <row r="93" spans="1:16">
      <c r="A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</row>
    <row r="94" spans="1:16">
      <c r="A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</row>
    <row r="95" spans="1:16">
      <c r="A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</row>
    <row r="96" spans="1:16">
      <c r="A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</row>
    <row r="97" spans="1:16">
      <c r="A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</row>
    <row r="98" spans="1:16">
      <c r="A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</row>
    <row r="99" spans="1:16">
      <c r="A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</row>
    <row r="100" spans="1:16">
      <c r="A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</row>
    <row r="101" spans="1:16">
      <c r="A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</row>
    <row r="102" spans="1:16">
      <c r="A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</row>
    <row r="103" spans="1:16">
      <c r="A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</row>
    <row r="104" spans="1:16">
      <c r="A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</row>
    <row r="105" spans="1:16">
      <c r="A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</row>
    <row r="106" spans="1:16">
      <c r="A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</row>
    <row r="107" spans="1:16">
      <c r="A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</row>
    <row r="108" spans="1:16">
      <c r="A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</row>
    <row r="109" spans="1:16">
      <c r="A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</row>
    <row r="110" spans="1:16">
      <c r="A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</row>
    <row r="111" spans="1:16">
      <c r="A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</row>
    <row r="112" spans="1:16">
      <c r="A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</row>
    <row r="113" spans="1:16">
      <c r="A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</row>
    <row r="114" spans="1:16">
      <c r="A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</row>
    <row r="115" spans="1:16">
      <c r="A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</row>
    <row r="116" spans="1:16">
      <c r="A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</row>
    <row r="117" spans="1:16">
      <c r="A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</row>
    <row r="118" spans="1:16">
      <c r="A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</row>
    <row r="119" spans="1:16">
      <c r="A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</row>
    <row r="120" spans="1:16">
      <c r="A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</row>
    <row r="121" spans="1:16">
      <c r="A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</row>
    <row r="122" spans="1:16">
      <c r="A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</row>
    <row r="123" spans="1:16">
      <c r="A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</row>
    <row r="124" spans="1:16">
      <c r="A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</row>
    <row r="125" spans="1:16">
      <c r="A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</row>
    <row r="126" spans="1:16">
      <c r="A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</row>
    <row r="127" spans="1:16">
      <c r="A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</row>
    <row r="128" spans="1:16">
      <c r="A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</row>
    <row r="129" spans="1:16">
      <c r="A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</row>
    <row r="130" spans="1:16">
      <c r="A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</row>
    <row r="131" spans="1:16">
      <c r="A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</row>
    <row r="132" spans="1:16">
      <c r="A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</row>
    <row r="133" spans="1:16">
      <c r="A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</row>
    <row r="134" spans="1:16">
      <c r="A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</row>
    <row r="135" spans="1:16">
      <c r="A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</row>
    <row r="136" spans="1:16">
      <c r="A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</row>
    <row r="137" spans="1:16">
      <c r="A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</row>
    <row r="138" spans="1:16">
      <c r="A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</row>
    <row r="139" spans="1:16">
      <c r="A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</row>
    <row r="140" spans="1:16">
      <c r="A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</row>
    <row r="141" spans="1:16">
      <c r="A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</row>
    <row r="142" spans="1:16">
      <c r="A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</row>
    <row r="143" spans="1:16">
      <c r="A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</row>
    <row r="144" spans="1:16">
      <c r="A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</row>
    <row r="145" spans="1:16">
      <c r="A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</row>
    <row r="146" spans="1:16">
      <c r="A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</row>
    <row r="147" spans="1:16">
      <c r="A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</row>
    <row r="148" spans="1:16">
      <c r="A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</row>
    <row r="149" spans="1:16">
      <c r="A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</row>
    <row r="150" spans="1:16">
      <c r="A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</row>
    <row r="151" spans="1:16">
      <c r="A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</row>
    <row r="152" spans="1:16">
      <c r="A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</row>
    <row r="153" spans="1:16">
      <c r="A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</row>
    <row r="154" spans="1:16">
      <c r="A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</row>
    <row r="155" spans="1:16">
      <c r="A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</row>
    <row r="156" spans="1:16">
      <c r="A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</row>
    <row r="157" spans="1:16">
      <c r="A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</row>
    <row r="158" spans="1:16">
      <c r="A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</row>
    <row r="159" spans="1:16">
      <c r="A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</row>
    <row r="160" spans="1:16">
      <c r="A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</row>
    <row r="161" spans="1:16">
      <c r="A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</row>
    <row r="162" spans="1:16">
      <c r="A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</row>
    <row r="163" spans="1:16">
      <c r="A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</row>
    <row r="164" spans="1:16">
      <c r="A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</row>
    <row r="165" spans="1:16">
      <c r="A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</row>
    <row r="166" spans="1:16">
      <c r="A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</row>
    <row r="167" spans="1:16">
      <c r="A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</row>
    <row r="168" spans="1:16">
      <c r="A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</row>
    <row r="169" spans="1:16">
      <c r="A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</row>
    <row r="170" spans="1:16">
      <c r="A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</row>
    <row r="171" spans="1:16">
      <c r="A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</row>
    <row r="172" spans="1:16">
      <c r="A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</row>
    <row r="173" spans="1:16">
      <c r="A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</row>
    <row r="174" spans="1:16">
      <c r="A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</row>
    <row r="175" spans="1:16">
      <c r="A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</row>
    <row r="176" spans="1:16">
      <c r="A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</row>
    <row r="177" spans="1:16">
      <c r="A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</row>
    <row r="178" spans="1:16">
      <c r="A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</row>
    <row r="179" spans="1:16">
      <c r="A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</row>
    <row r="180" spans="1:16">
      <c r="A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</row>
    <row r="181" spans="1:16">
      <c r="A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</row>
    <row r="182" spans="1:16">
      <c r="A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</row>
    <row r="183" spans="1:16">
      <c r="A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</row>
    <row r="184" spans="1:16">
      <c r="A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</row>
    <row r="185" spans="1:16">
      <c r="A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</row>
    <row r="186" spans="1:16">
      <c r="A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</row>
    <row r="187" spans="1:16">
      <c r="A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</row>
    <row r="188" spans="1:16">
      <c r="A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</row>
    <row r="189" spans="1:16">
      <c r="A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</row>
    <row r="190" spans="1:16">
      <c r="A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</row>
    <row r="191" spans="1:16">
      <c r="A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</row>
    <row r="192" spans="1:16">
      <c r="A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</row>
    <row r="193" spans="1:16">
      <c r="A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</row>
    <row r="194" spans="1:16">
      <c r="A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</row>
    <row r="195" spans="1:16">
      <c r="A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</row>
    <row r="196" spans="1:16">
      <c r="A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</row>
    <row r="197" spans="1:16">
      <c r="A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</row>
    <row r="198" spans="1:16">
      <c r="A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</row>
    <row r="199" spans="1:16">
      <c r="A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</row>
    <row r="200" spans="1:16">
      <c r="A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</row>
    <row r="201" spans="1:16">
      <c r="A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</row>
    <row r="202" spans="1:16">
      <c r="A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</row>
    <row r="203" spans="1:16">
      <c r="A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</row>
    <row r="204" spans="1:16">
      <c r="A204" s="378"/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</row>
    <row r="205" spans="1:16">
      <c r="A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</row>
    <row r="206" spans="1:16">
      <c r="A206" s="378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</row>
    <row r="207" spans="1:16">
      <c r="A207" s="378"/>
      <c r="C207" s="378"/>
      <c r="D207" s="378"/>
      <c r="E207" s="378"/>
      <c r="F207" s="378"/>
      <c r="G207" s="378"/>
      <c r="H207" s="378"/>
      <c r="I207" s="378"/>
      <c r="J207" s="378"/>
      <c r="K207" s="378"/>
      <c r="L207" s="378"/>
      <c r="M207" s="378"/>
      <c r="N207" s="378"/>
      <c r="O207" s="378"/>
      <c r="P207" s="378"/>
    </row>
    <row r="208" spans="1:16">
      <c r="A208" s="378"/>
      <c r="C208" s="378"/>
      <c r="D208" s="378"/>
      <c r="E208" s="378"/>
      <c r="F208" s="378"/>
      <c r="G208" s="378"/>
      <c r="H208" s="378"/>
      <c r="I208" s="378"/>
      <c r="J208" s="378"/>
      <c r="K208" s="378"/>
      <c r="L208" s="378"/>
      <c r="M208" s="378"/>
      <c r="N208" s="378"/>
      <c r="O208" s="378"/>
      <c r="P208" s="378"/>
    </row>
    <row r="209" spans="1:16">
      <c r="A209" s="378"/>
      <c r="C209" s="378"/>
      <c r="D209" s="378"/>
      <c r="E209" s="378"/>
      <c r="F209" s="378"/>
      <c r="G209" s="378"/>
      <c r="H209" s="378"/>
      <c r="I209" s="378"/>
      <c r="J209" s="378"/>
      <c r="K209" s="378"/>
      <c r="L209" s="378"/>
      <c r="M209" s="378"/>
      <c r="N209" s="378"/>
      <c r="O209" s="378"/>
      <c r="P209" s="378"/>
    </row>
    <row r="210" spans="1:16">
      <c r="A210" s="378"/>
      <c r="C210" s="378"/>
      <c r="D210" s="378"/>
      <c r="E210" s="378"/>
      <c r="F210" s="378"/>
      <c r="G210" s="378"/>
      <c r="H210" s="378"/>
      <c r="I210" s="378"/>
      <c r="J210" s="378"/>
      <c r="K210" s="378"/>
      <c r="L210" s="378"/>
      <c r="M210" s="378"/>
      <c r="N210" s="378"/>
      <c r="O210" s="378"/>
      <c r="P210" s="378"/>
    </row>
    <row r="211" spans="1:16">
      <c r="A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378"/>
      <c r="N211" s="378"/>
      <c r="O211" s="378"/>
      <c r="P211" s="378"/>
    </row>
    <row r="212" spans="1:16">
      <c r="A212" s="378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378"/>
      <c r="N212" s="378"/>
      <c r="O212" s="378"/>
      <c r="P212" s="378"/>
    </row>
    <row r="213" spans="1:16">
      <c r="A213" s="378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</row>
    <row r="214" spans="1:16">
      <c r="A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</row>
    <row r="215" spans="1:16">
      <c r="A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</row>
    <row r="216" spans="1:16">
      <c r="A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</row>
    <row r="217" spans="1:16">
      <c r="A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</row>
    <row r="218" spans="1:16">
      <c r="A218" s="378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  <c r="M218" s="378"/>
      <c r="N218" s="378"/>
      <c r="O218" s="378"/>
      <c r="P218" s="378"/>
    </row>
    <row r="219" spans="1:16">
      <c r="A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378"/>
      <c r="N219" s="378"/>
      <c r="O219" s="378"/>
      <c r="P219" s="378"/>
    </row>
    <row r="220" spans="1:16">
      <c r="A220" s="378"/>
      <c r="C220" s="378"/>
      <c r="D220" s="378"/>
      <c r="E220" s="378"/>
      <c r="F220" s="378"/>
      <c r="G220" s="378"/>
      <c r="H220" s="378"/>
      <c r="I220" s="378"/>
      <c r="J220" s="378"/>
      <c r="K220" s="378"/>
      <c r="L220" s="378"/>
      <c r="M220" s="378"/>
      <c r="N220" s="378"/>
      <c r="O220" s="378"/>
      <c r="P220" s="378"/>
    </row>
    <row r="221" spans="1:16">
      <c r="A221" s="378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</row>
    <row r="222" spans="1:16">
      <c r="A222" s="378"/>
      <c r="C222" s="378"/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</row>
    <row r="223" spans="1:16">
      <c r="A223" s="378"/>
      <c r="C223" s="378"/>
      <c r="D223" s="378"/>
      <c r="E223" s="378"/>
      <c r="F223" s="378"/>
      <c r="G223" s="378"/>
      <c r="H223" s="378"/>
      <c r="I223" s="378"/>
      <c r="J223" s="378"/>
      <c r="K223" s="378"/>
      <c r="L223" s="378"/>
      <c r="M223" s="378"/>
      <c r="N223" s="378"/>
      <c r="O223" s="378"/>
      <c r="P223" s="378"/>
    </row>
    <row r="224" spans="1:16">
      <c r="A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</row>
    <row r="225" spans="1:16">
      <c r="A225" s="378"/>
      <c r="C225" s="378"/>
      <c r="D225" s="378"/>
      <c r="E225" s="378"/>
      <c r="F225" s="378"/>
      <c r="G225" s="378"/>
      <c r="H225" s="378"/>
      <c r="I225" s="378"/>
      <c r="J225" s="378"/>
      <c r="K225" s="378"/>
      <c r="L225" s="378"/>
      <c r="M225" s="378"/>
      <c r="N225" s="378"/>
      <c r="O225" s="378"/>
      <c r="P225" s="378"/>
    </row>
    <row r="226" spans="1:16">
      <c r="A226" s="378"/>
      <c r="C226" s="378"/>
      <c r="D226" s="378"/>
      <c r="E226" s="378"/>
      <c r="F226" s="378"/>
      <c r="G226" s="378"/>
      <c r="H226" s="378"/>
      <c r="I226" s="378"/>
      <c r="J226" s="378"/>
      <c r="K226" s="378"/>
      <c r="L226" s="378"/>
      <c r="M226" s="378"/>
      <c r="N226" s="378"/>
      <c r="O226" s="378"/>
      <c r="P226" s="378"/>
    </row>
    <row r="227" spans="1:16">
      <c r="A227" s="378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</row>
    <row r="228" spans="1:16">
      <c r="A228" s="378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  <c r="M228" s="378"/>
      <c r="N228" s="378"/>
      <c r="O228" s="378"/>
      <c r="P228" s="378"/>
    </row>
    <row r="229" spans="1:16">
      <c r="A229" s="378"/>
      <c r="C229" s="378"/>
      <c r="D229" s="378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</row>
    <row r="230" spans="1:16">
      <c r="A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</row>
    <row r="231" spans="1:16">
      <c r="A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</row>
    <row r="232" spans="1:16">
      <c r="A232" s="378"/>
      <c r="C232" s="378"/>
      <c r="D232" s="378"/>
      <c r="E232" s="378"/>
      <c r="F232" s="378"/>
      <c r="G232" s="378"/>
      <c r="H232" s="378"/>
      <c r="I232" s="378"/>
      <c r="J232" s="378"/>
      <c r="K232" s="378"/>
      <c r="L232" s="378"/>
      <c r="M232" s="378"/>
      <c r="N232" s="378"/>
      <c r="O232" s="378"/>
      <c r="P232" s="378"/>
    </row>
    <row r="233" spans="1:16">
      <c r="A233" s="378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</row>
    <row r="234" spans="1:16">
      <c r="A234" s="378"/>
      <c r="C234" s="378"/>
      <c r="D234" s="378"/>
      <c r="E234" s="378"/>
      <c r="F234" s="378"/>
      <c r="G234" s="378"/>
      <c r="H234" s="378"/>
      <c r="I234" s="378"/>
      <c r="J234" s="378"/>
      <c r="K234" s="378"/>
      <c r="L234" s="378"/>
      <c r="M234" s="378"/>
      <c r="N234" s="378"/>
      <c r="O234" s="378"/>
      <c r="P234" s="378"/>
    </row>
    <row r="235" spans="1:16">
      <c r="A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</row>
    <row r="236" spans="1:16">
      <c r="A236" s="378"/>
      <c r="C236" s="378"/>
      <c r="D236" s="378"/>
      <c r="E236" s="378"/>
      <c r="F236" s="378"/>
      <c r="G236" s="378"/>
      <c r="H236" s="378"/>
      <c r="I236" s="378"/>
      <c r="J236" s="378"/>
      <c r="K236" s="378"/>
      <c r="L236" s="378"/>
      <c r="M236" s="378"/>
      <c r="N236" s="378"/>
      <c r="O236" s="378"/>
      <c r="P236" s="378"/>
    </row>
    <row r="237" spans="1:16">
      <c r="A237" s="378"/>
      <c r="C237" s="378"/>
      <c r="D237" s="378"/>
      <c r="E237" s="378"/>
      <c r="F237" s="378"/>
      <c r="G237" s="378"/>
      <c r="H237" s="378"/>
      <c r="I237" s="378"/>
      <c r="J237" s="378"/>
      <c r="K237" s="378"/>
      <c r="L237" s="378"/>
      <c r="M237" s="378"/>
      <c r="N237" s="378"/>
      <c r="O237" s="378"/>
      <c r="P237" s="378"/>
    </row>
    <row r="238" spans="1:16">
      <c r="A238" s="378"/>
      <c r="C238" s="378"/>
      <c r="D238" s="378"/>
      <c r="E238" s="378"/>
      <c r="F238" s="378"/>
      <c r="G238" s="378"/>
      <c r="H238" s="378"/>
      <c r="I238" s="378"/>
      <c r="J238" s="378"/>
      <c r="K238" s="378"/>
      <c r="L238" s="378"/>
      <c r="M238" s="378"/>
      <c r="N238" s="378"/>
      <c r="O238" s="378"/>
      <c r="P238" s="378"/>
    </row>
    <row r="239" spans="1:16">
      <c r="A239" s="378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</row>
    <row r="240" spans="1:16">
      <c r="A240" s="378"/>
      <c r="C240" s="378"/>
      <c r="D240" s="378"/>
      <c r="E240" s="378"/>
      <c r="F240" s="378"/>
      <c r="G240" s="378"/>
      <c r="H240" s="378"/>
      <c r="I240" s="378"/>
      <c r="J240" s="378"/>
      <c r="K240" s="378"/>
      <c r="L240" s="378"/>
      <c r="M240" s="378"/>
      <c r="N240" s="378"/>
      <c r="O240" s="378"/>
      <c r="P240" s="378"/>
    </row>
    <row r="241" spans="1:16">
      <c r="A241" s="378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378"/>
      <c r="N241" s="378"/>
      <c r="O241" s="378"/>
      <c r="P241" s="378"/>
    </row>
    <row r="242" spans="1:16">
      <c r="A242" s="378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  <c r="M242" s="378"/>
      <c r="N242" s="378"/>
      <c r="O242" s="378"/>
      <c r="P242" s="378"/>
    </row>
    <row r="243" spans="1:16">
      <c r="A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</row>
    <row r="244" spans="1:16">
      <c r="A244" s="378"/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  <c r="M244" s="378"/>
      <c r="N244" s="378"/>
      <c r="O244" s="378"/>
      <c r="P244" s="378"/>
    </row>
    <row r="245" spans="1:16">
      <c r="A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378"/>
      <c r="N245" s="378"/>
      <c r="O245" s="378"/>
      <c r="P245" s="378"/>
    </row>
    <row r="246" spans="1:16">
      <c r="A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</row>
    <row r="247" spans="1:16">
      <c r="A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378"/>
      <c r="N247" s="378"/>
      <c r="O247" s="378"/>
      <c r="P247" s="378"/>
    </row>
    <row r="248" spans="1:16">
      <c r="A248" s="378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  <c r="M248" s="378"/>
      <c r="N248" s="378"/>
      <c r="O248" s="378"/>
      <c r="P248" s="378"/>
    </row>
    <row r="249" spans="1:16">
      <c r="A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378"/>
      <c r="O249" s="378"/>
      <c r="P249" s="378"/>
    </row>
    <row r="250" spans="1:16">
      <c r="A250" s="378"/>
      <c r="C250" s="378"/>
      <c r="D250" s="378"/>
      <c r="E250" s="378"/>
      <c r="F250" s="378"/>
      <c r="G250" s="378"/>
      <c r="H250" s="378"/>
      <c r="I250" s="378"/>
      <c r="J250" s="378"/>
      <c r="K250" s="378"/>
      <c r="L250" s="378"/>
      <c r="M250" s="378"/>
      <c r="N250" s="378"/>
      <c r="O250" s="378"/>
      <c r="P250" s="378"/>
    </row>
    <row r="251" spans="1:16">
      <c r="A251" s="378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  <c r="M251" s="378"/>
      <c r="N251" s="378"/>
      <c r="O251" s="378"/>
      <c r="P251" s="378"/>
    </row>
    <row r="252" spans="1:16">
      <c r="A252" s="378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  <c r="M252" s="378"/>
      <c r="N252" s="378"/>
      <c r="O252" s="378"/>
      <c r="P252" s="378"/>
    </row>
    <row r="253" spans="1:16">
      <c r="A253" s="378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  <c r="N253" s="378"/>
      <c r="O253" s="378"/>
      <c r="P253" s="378"/>
    </row>
    <row r="254" spans="1:16">
      <c r="A254" s="378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</row>
    <row r="255" spans="1:16">
      <c r="A255" s="378"/>
      <c r="C255" s="378"/>
      <c r="D255" s="378"/>
      <c r="E255" s="378"/>
      <c r="F255" s="378"/>
      <c r="G255" s="378"/>
      <c r="H255" s="378"/>
      <c r="I255" s="378"/>
      <c r="J255" s="378"/>
      <c r="K255" s="378"/>
      <c r="L255" s="378"/>
      <c r="M255" s="378"/>
      <c r="N255" s="378"/>
      <c r="O255" s="378"/>
      <c r="P255" s="378"/>
    </row>
    <row r="256" spans="1:16">
      <c r="A256" s="378"/>
      <c r="C256" s="378"/>
      <c r="D256" s="378"/>
      <c r="E256" s="378"/>
      <c r="F256" s="378"/>
      <c r="G256" s="378"/>
      <c r="H256" s="378"/>
      <c r="I256" s="378"/>
      <c r="J256" s="378"/>
      <c r="K256" s="378"/>
      <c r="L256" s="378"/>
      <c r="M256" s="378"/>
      <c r="N256" s="378"/>
      <c r="O256" s="378"/>
      <c r="P256" s="378"/>
    </row>
    <row r="257" spans="1:16">
      <c r="A257" s="378"/>
      <c r="C257" s="378"/>
      <c r="D257" s="378"/>
      <c r="E257" s="378"/>
      <c r="F257" s="378"/>
      <c r="G257" s="378"/>
      <c r="H257" s="378"/>
      <c r="I257" s="378"/>
      <c r="J257" s="378"/>
      <c r="K257" s="378"/>
      <c r="L257" s="378"/>
      <c r="M257" s="378"/>
      <c r="N257" s="378"/>
      <c r="O257" s="378"/>
      <c r="P257" s="378"/>
    </row>
    <row r="258" spans="1:16">
      <c r="A258" s="378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</row>
    <row r="259" spans="1:16">
      <c r="A259" s="378"/>
      <c r="C259" s="378"/>
      <c r="D259" s="378"/>
      <c r="E259" s="378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</row>
    <row r="260" spans="1:16">
      <c r="A260" s="378"/>
      <c r="C260" s="378"/>
      <c r="D260" s="378"/>
      <c r="E260" s="378"/>
      <c r="F260" s="378"/>
      <c r="G260" s="378"/>
      <c r="H260" s="378"/>
      <c r="I260" s="378"/>
      <c r="J260" s="378"/>
      <c r="K260" s="378"/>
      <c r="L260" s="378"/>
      <c r="M260" s="378"/>
      <c r="N260" s="378"/>
      <c r="O260" s="378"/>
      <c r="P260" s="378"/>
    </row>
    <row r="261" spans="1:16">
      <c r="A261" s="378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</row>
    <row r="262" spans="1:16">
      <c r="A262" s="378"/>
      <c r="C262" s="378"/>
      <c r="D262" s="378"/>
      <c r="E262" s="378"/>
      <c r="F262" s="378"/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</row>
    <row r="263" spans="1:16">
      <c r="A263" s="378"/>
      <c r="C263" s="378"/>
      <c r="D263" s="378"/>
      <c r="E263" s="378"/>
      <c r="F263" s="378"/>
      <c r="G263" s="378"/>
      <c r="H263" s="378"/>
      <c r="I263" s="378"/>
      <c r="J263" s="378"/>
      <c r="K263" s="378"/>
      <c r="L263" s="378"/>
      <c r="M263" s="378"/>
      <c r="N263" s="378"/>
      <c r="O263" s="378"/>
      <c r="P263" s="378"/>
    </row>
    <row r="264" spans="1:16">
      <c r="A264" s="378"/>
      <c r="C264" s="378"/>
      <c r="D264" s="378"/>
      <c r="E264" s="378"/>
      <c r="F264" s="378"/>
      <c r="G264" s="378"/>
      <c r="H264" s="378"/>
      <c r="I264" s="378"/>
      <c r="J264" s="378"/>
      <c r="K264" s="378"/>
      <c r="L264" s="378"/>
      <c r="M264" s="378"/>
      <c r="N264" s="378"/>
      <c r="O264" s="378"/>
      <c r="P264" s="378"/>
    </row>
    <row r="265" spans="1:16">
      <c r="A265" s="378"/>
      <c r="C265" s="378"/>
      <c r="D265" s="378"/>
      <c r="E265" s="378"/>
      <c r="F265" s="378"/>
      <c r="G265" s="378"/>
      <c r="H265" s="378"/>
      <c r="I265" s="378"/>
      <c r="J265" s="378"/>
      <c r="K265" s="378"/>
      <c r="L265" s="378"/>
      <c r="M265" s="378"/>
      <c r="N265" s="378"/>
      <c r="O265" s="378"/>
      <c r="P265" s="378"/>
    </row>
    <row r="266" spans="1:16">
      <c r="A266" s="378"/>
      <c r="C266" s="378"/>
      <c r="D266" s="378"/>
      <c r="E266" s="378"/>
      <c r="F266" s="378"/>
      <c r="G266" s="378"/>
      <c r="H266" s="378"/>
      <c r="I266" s="378"/>
      <c r="J266" s="378"/>
      <c r="K266" s="378"/>
      <c r="L266" s="378"/>
      <c r="M266" s="378"/>
      <c r="N266" s="378"/>
      <c r="O266" s="378"/>
      <c r="P266" s="378"/>
    </row>
    <row r="267" spans="1:16">
      <c r="A267" s="378"/>
      <c r="C267" s="378"/>
      <c r="D267" s="378"/>
      <c r="E267" s="378"/>
      <c r="F267" s="378"/>
      <c r="G267" s="378"/>
      <c r="H267" s="378"/>
      <c r="I267" s="378"/>
      <c r="J267" s="378"/>
      <c r="K267" s="378"/>
      <c r="L267" s="378"/>
      <c r="M267" s="378"/>
      <c r="N267" s="378"/>
      <c r="O267" s="378"/>
      <c r="P267" s="378"/>
    </row>
    <row r="268" spans="1:16">
      <c r="A268" s="378"/>
      <c r="C268" s="378"/>
      <c r="D268" s="378"/>
      <c r="E268" s="378"/>
      <c r="F268" s="378"/>
      <c r="G268" s="378"/>
      <c r="H268" s="378"/>
      <c r="I268" s="378"/>
      <c r="J268" s="378"/>
      <c r="K268" s="378"/>
      <c r="L268" s="378"/>
      <c r="M268" s="378"/>
      <c r="N268" s="378"/>
      <c r="O268" s="378"/>
      <c r="P268" s="378"/>
    </row>
    <row r="269" spans="1:16">
      <c r="A269" s="378"/>
      <c r="C269" s="378"/>
      <c r="D269" s="378"/>
      <c r="E269" s="378"/>
      <c r="F269" s="378"/>
      <c r="G269" s="378"/>
      <c r="H269" s="378"/>
      <c r="I269" s="378"/>
      <c r="J269" s="378"/>
      <c r="K269" s="378"/>
      <c r="L269" s="378"/>
      <c r="M269" s="378"/>
      <c r="N269" s="378"/>
      <c r="O269" s="378"/>
      <c r="P269" s="378"/>
    </row>
    <row r="270" spans="1:16">
      <c r="A270" s="378"/>
      <c r="C270" s="378"/>
      <c r="D270" s="378"/>
      <c r="E270" s="378"/>
      <c r="F270" s="378"/>
      <c r="G270" s="378"/>
      <c r="H270" s="378"/>
      <c r="I270" s="378"/>
      <c r="J270" s="378"/>
      <c r="K270" s="378"/>
      <c r="L270" s="378"/>
      <c r="M270" s="378"/>
      <c r="N270" s="378"/>
      <c r="O270" s="378"/>
      <c r="P270" s="378"/>
    </row>
    <row r="271" spans="1:16">
      <c r="A271" s="378"/>
      <c r="C271" s="378"/>
      <c r="D271" s="378"/>
      <c r="E271" s="378"/>
      <c r="F271" s="378"/>
      <c r="G271" s="378"/>
      <c r="H271" s="378"/>
      <c r="I271" s="378"/>
      <c r="J271" s="378"/>
      <c r="K271" s="378"/>
      <c r="L271" s="378"/>
      <c r="M271" s="378"/>
      <c r="N271" s="378"/>
      <c r="O271" s="378"/>
      <c r="P271" s="378"/>
    </row>
    <row r="272" spans="1:16">
      <c r="A272" s="378"/>
      <c r="C272" s="378"/>
      <c r="D272" s="378"/>
      <c r="E272" s="378"/>
      <c r="F272" s="378"/>
      <c r="G272" s="378"/>
      <c r="H272" s="378"/>
      <c r="I272" s="378"/>
      <c r="J272" s="378"/>
      <c r="K272" s="378"/>
      <c r="L272" s="378"/>
      <c r="M272" s="378"/>
      <c r="N272" s="378"/>
      <c r="O272" s="378"/>
      <c r="P272" s="378"/>
    </row>
    <row r="273" spans="1:16">
      <c r="A273" s="378"/>
      <c r="C273" s="378"/>
      <c r="D273" s="378"/>
      <c r="E273" s="378"/>
      <c r="F273" s="378"/>
      <c r="G273" s="378"/>
      <c r="H273" s="378"/>
      <c r="I273" s="378"/>
      <c r="J273" s="378"/>
      <c r="K273" s="378"/>
      <c r="L273" s="378"/>
      <c r="M273" s="378"/>
      <c r="N273" s="378"/>
      <c r="O273" s="378"/>
      <c r="P273" s="378"/>
    </row>
    <row r="274" spans="1:16">
      <c r="A274" s="378"/>
      <c r="C274" s="378"/>
      <c r="D274" s="378"/>
      <c r="E274" s="378"/>
      <c r="F274" s="378"/>
      <c r="G274" s="378"/>
      <c r="H274" s="378"/>
      <c r="I274" s="378"/>
      <c r="J274" s="378"/>
      <c r="K274" s="378"/>
      <c r="L274" s="378"/>
      <c r="M274" s="378"/>
      <c r="N274" s="378"/>
      <c r="O274" s="378"/>
      <c r="P274" s="378"/>
    </row>
    <row r="275" spans="1:16">
      <c r="A275" s="378"/>
      <c r="C275" s="378"/>
      <c r="D275" s="378"/>
      <c r="E275" s="378"/>
      <c r="F275" s="378"/>
      <c r="G275" s="378"/>
      <c r="H275" s="378"/>
      <c r="I275" s="378"/>
      <c r="J275" s="378"/>
      <c r="K275" s="378"/>
      <c r="L275" s="378"/>
      <c r="M275" s="378"/>
      <c r="N275" s="378"/>
      <c r="O275" s="378"/>
      <c r="P275" s="378"/>
    </row>
    <row r="276" spans="1:16">
      <c r="A276" s="378"/>
      <c r="C276" s="378"/>
      <c r="D276" s="378"/>
      <c r="E276" s="378"/>
      <c r="F276" s="378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/>
    </row>
    <row r="277" spans="1:16">
      <c r="A277" s="378"/>
      <c r="C277" s="378"/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</row>
    <row r="278" spans="1:16">
      <c r="A278" s="378"/>
      <c r="C278" s="378"/>
      <c r="D278" s="378"/>
      <c r="E278" s="378"/>
      <c r="F278" s="378"/>
      <c r="G278" s="378"/>
      <c r="H278" s="378"/>
      <c r="I278" s="378"/>
      <c r="J278" s="378"/>
      <c r="K278" s="378"/>
      <c r="L278" s="378"/>
      <c r="M278" s="378"/>
      <c r="N278" s="378"/>
      <c r="O278" s="378"/>
      <c r="P278" s="378"/>
    </row>
    <row r="279" spans="1:16">
      <c r="A279" s="378"/>
      <c r="C279" s="378"/>
      <c r="D279" s="378"/>
      <c r="E279" s="378"/>
      <c r="F279" s="378"/>
      <c r="G279" s="378"/>
      <c r="H279" s="378"/>
      <c r="I279" s="378"/>
      <c r="J279" s="378"/>
      <c r="K279" s="378"/>
      <c r="L279" s="378"/>
      <c r="M279" s="378"/>
      <c r="N279" s="378"/>
      <c r="O279" s="378"/>
      <c r="P279" s="378"/>
    </row>
    <row r="280" spans="1:16">
      <c r="A280" s="378"/>
      <c r="C280" s="378"/>
      <c r="D280" s="378"/>
      <c r="E280" s="378"/>
      <c r="F280" s="378"/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</row>
    <row r="281" spans="1:16">
      <c r="A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8"/>
      <c r="O281" s="378"/>
      <c r="P281" s="378"/>
    </row>
    <row r="282" spans="1:16">
      <c r="A282" s="378"/>
      <c r="C282" s="378"/>
      <c r="D282" s="378"/>
      <c r="E282" s="378"/>
      <c r="F282" s="378"/>
      <c r="G282" s="378"/>
      <c r="H282" s="378"/>
      <c r="I282" s="378"/>
      <c r="J282" s="378"/>
      <c r="K282" s="378"/>
      <c r="L282" s="378"/>
      <c r="M282" s="378"/>
      <c r="N282" s="378"/>
      <c r="O282" s="378"/>
      <c r="P282" s="378"/>
    </row>
    <row r="283" spans="1:16">
      <c r="A283" s="378"/>
      <c r="C283" s="378"/>
      <c r="D283" s="378"/>
      <c r="E283" s="378"/>
      <c r="F283" s="378"/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</row>
    <row r="284" spans="1:16">
      <c r="A284" s="378"/>
      <c r="C284" s="378"/>
      <c r="D284" s="378"/>
      <c r="E284" s="378"/>
      <c r="F284" s="378"/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</row>
    <row r="285" spans="1:16">
      <c r="A285" s="378"/>
      <c r="C285" s="378"/>
      <c r="D285" s="378"/>
      <c r="E285" s="378"/>
      <c r="F285" s="378"/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</row>
    <row r="286" spans="1:16">
      <c r="A286" s="378"/>
      <c r="C286" s="378"/>
      <c r="D286" s="378"/>
      <c r="E286" s="378"/>
      <c r="F286" s="378"/>
      <c r="G286" s="378"/>
      <c r="H286" s="378"/>
      <c r="I286" s="378"/>
      <c r="J286" s="378"/>
      <c r="K286" s="378"/>
      <c r="L286" s="378"/>
      <c r="M286" s="378"/>
      <c r="N286" s="378"/>
      <c r="O286" s="378"/>
      <c r="P286" s="378"/>
    </row>
    <row r="287" spans="1:16">
      <c r="A287" s="378"/>
      <c r="C287" s="378"/>
      <c r="D287" s="378"/>
      <c r="E287" s="378"/>
      <c r="F287" s="378"/>
      <c r="G287" s="378"/>
      <c r="H287" s="378"/>
      <c r="I287" s="378"/>
      <c r="J287" s="378"/>
      <c r="K287" s="378"/>
      <c r="L287" s="378"/>
      <c r="M287" s="378"/>
      <c r="N287" s="378"/>
      <c r="O287" s="378"/>
      <c r="P287" s="378"/>
    </row>
    <row r="288" spans="1:16">
      <c r="A288" s="378"/>
      <c r="C288" s="378"/>
      <c r="D288" s="378"/>
      <c r="E288" s="378"/>
      <c r="F288" s="378"/>
      <c r="G288" s="378"/>
      <c r="H288" s="378"/>
      <c r="I288" s="378"/>
      <c r="J288" s="378"/>
      <c r="K288" s="378"/>
      <c r="L288" s="378"/>
      <c r="M288" s="378"/>
      <c r="N288" s="378"/>
      <c r="O288" s="378"/>
      <c r="P288" s="378"/>
    </row>
    <row r="289" spans="1:16">
      <c r="A289" s="378"/>
      <c r="C289" s="378"/>
      <c r="D289" s="378"/>
      <c r="E289" s="378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</row>
    <row r="290" spans="1:16">
      <c r="A290" s="378"/>
      <c r="C290" s="378"/>
      <c r="D290" s="378"/>
      <c r="E290" s="378"/>
      <c r="F290" s="378"/>
      <c r="G290" s="378"/>
      <c r="H290" s="378"/>
      <c r="I290" s="378"/>
      <c r="J290" s="378"/>
      <c r="K290" s="378"/>
      <c r="L290" s="378"/>
      <c r="M290" s="378"/>
      <c r="N290" s="378"/>
      <c r="O290" s="378"/>
      <c r="P290" s="378"/>
    </row>
    <row r="291" spans="1:16">
      <c r="A291" s="378"/>
      <c r="C291" s="378"/>
      <c r="D291" s="378"/>
      <c r="E291" s="378"/>
      <c r="F291" s="378"/>
      <c r="G291" s="378"/>
      <c r="H291" s="378"/>
      <c r="I291" s="378"/>
      <c r="J291" s="378"/>
      <c r="K291" s="378"/>
      <c r="L291" s="378"/>
      <c r="M291" s="378"/>
      <c r="N291" s="378"/>
      <c r="O291" s="378"/>
      <c r="P291" s="378"/>
    </row>
    <row r="292" spans="1:16">
      <c r="A292" s="378"/>
      <c r="C292" s="378"/>
      <c r="D292" s="378"/>
      <c r="E292" s="378"/>
      <c r="F292" s="378"/>
      <c r="G292" s="378"/>
      <c r="H292" s="378"/>
      <c r="I292" s="378"/>
      <c r="J292" s="378"/>
      <c r="K292" s="378"/>
      <c r="L292" s="378"/>
      <c r="M292" s="378"/>
      <c r="N292" s="378"/>
      <c r="O292" s="378"/>
      <c r="P292" s="378"/>
    </row>
    <row r="293" spans="1:16">
      <c r="A293" s="378"/>
      <c r="C293" s="378"/>
      <c r="D293" s="378"/>
      <c r="E293" s="378"/>
      <c r="F293" s="378"/>
      <c r="G293" s="378"/>
      <c r="H293" s="378"/>
      <c r="I293" s="378"/>
      <c r="J293" s="378"/>
      <c r="K293" s="378"/>
      <c r="L293" s="378"/>
      <c r="M293" s="378"/>
      <c r="N293" s="378"/>
      <c r="O293" s="378"/>
      <c r="P293" s="378"/>
    </row>
    <row r="294" spans="1:16">
      <c r="A294" s="378"/>
      <c r="C294" s="378"/>
      <c r="D294" s="378"/>
      <c r="E294" s="378"/>
      <c r="F294" s="378"/>
      <c r="G294" s="378"/>
      <c r="H294" s="378"/>
      <c r="I294" s="378"/>
      <c r="J294" s="378"/>
      <c r="K294" s="378"/>
      <c r="L294" s="378"/>
      <c r="M294" s="378"/>
      <c r="N294" s="378"/>
      <c r="O294" s="378"/>
      <c r="P294" s="378"/>
    </row>
    <row r="295" spans="1:16">
      <c r="A295" s="378"/>
      <c r="C295" s="378"/>
      <c r="D295" s="378"/>
      <c r="E295" s="378"/>
      <c r="F295" s="378"/>
      <c r="G295" s="378"/>
      <c r="H295" s="378"/>
      <c r="I295" s="378"/>
      <c r="J295" s="378"/>
      <c r="K295" s="378"/>
      <c r="L295" s="378"/>
      <c r="M295" s="378"/>
      <c r="N295" s="378"/>
      <c r="O295" s="378"/>
      <c r="P295" s="378"/>
    </row>
    <row r="296" spans="1:16">
      <c r="A296" s="378"/>
      <c r="C296" s="378"/>
      <c r="D296" s="378"/>
      <c r="E296" s="378"/>
      <c r="F296" s="378"/>
      <c r="G296" s="378"/>
      <c r="H296" s="378"/>
      <c r="I296" s="378"/>
      <c r="J296" s="378"/>
      <c r="K296" s="378"/>
      <c r="L296" s="378"/>
      <c r="M296" s="378"/>
      <c r="N296" s="378"/>
      <c r="O296" s="378"/>
      <c r="P296" s="378"/>
    </row>
    <row r="297" spans="1:16">
      <c r="A297" s="378"/>
      <c r="C297" s="378"/>
      <c r="D297" s="378"/>
      <c r="E297" s="378"/>
      <c r="F297" s="378"/>
      <c r="G297" s="378"/>
      <c r="H297" s="378"/>
      <c r="I297" s="378"/>
      <c r="J297" s="378"/>
      <c r="K297" s="378"/>
      <c r="L297" s="378"/>
      <c r="M297" s="378"/>
      <c r="N297" s="378"/>
      <c r="O297" s="378"/>
      <c r="P297" s="378"/>
    </row>
    <row r="298" spans="1:16">
      <c r="A298" s="378"/>
      <c r="C298" s="378"/>
      <c r="D298" s="378"/>
      <c r="E298" s="378"/>
      <c r="F298" s="378"/>
      <c r="G298" s="378"/>
      <c r="H298" s="378"/>
      <c r="I298" s="378"/>
      <c r="J298" s="378"/>
      <c r="K298" s="378"/>
      <c r="L298" s="378"/>
      <c r="M298" s="378"/>
      <c r="N298" s="378"/>
      <c r="O298" s="378"/>
      <c r="P298" s="378"/>
    </row>
    <row r="299" spans="1:16">
      <c r="A299" s="378"/>
      <c r="C299" s="378"/>
      <c r="D299" s="378"/>
      <c r="E299" s="378"/>
      <c r="F299" s="378"/>
      <c r="G299" s="378"/>
      <c r="H299" s="378"/>
      <c r="I299" s="378"/>
      <c r="J299" s="378"/>
      <c r="K299" s="378"/>
      <c r="L299" s="378"/>
      <c r="M299" s="378"/>
      <c r="N299" s="378"/>
      <c r="O299" s="378"/>
      <c r="P299" s="378"/>
    </row>
    <row r="300" spans="1:16">
      <c r="A300" s="378"/>
      <c r="C300" s="378"/>
      <c r="D300" s="378"/>
      <c r="E300" s="378"/>
      <c r="F300" s="378"/>
      <c r="G300" s="378"/>
      <c r="H300" s="378"/>
      <c r="I300" s="378"/>
      <c r="J300" s="378"/>
      <c r="K300" s="378"/>
      <c r="L300" s="378"/>
      <c r="M300" s="378"/>
      <c r="N300" s="378"/>
      <c r="O300" s="378"/>
      <c r="P300" s="378"/>
    </row>
    <row r="301" spans="1:16">
      <c r="A301" s="378"/>
      <c r="C301" s="378"/>
      <c r="D301" s="378"/>
      <c r="E301" s="378"/>
      <c r="F301" s="378"/>
      <c r="G301" s="378"/>
      <c r="H301" s="378"/>
      <c r="I301" s="378"/>
      <c r="J301" s="378"/>
      <c r="K301" s="378"/>
      <c r="L301" s="378"/>
      <c r="M301" s="378"/>
      <c r="N301" s="378"/>
      <c r="O301" s="378"/>
      <c r="P301" s="378"/>
    </row>
    <row r="302" spans="1:16">
      <c r="A302" s="378"/>
      <c r="C302" s="378"/>
      <c r="D302" s="378"/>
      <c r="E302" s="378"/>
      <c r="F302" s="378"/>
      <c r="G302" s="378"/>
      <c r="H302" s="378"/>
      <c r="I302" s="378"/>
      <c r="J302" s="378"/>
      <c r="K302" s="378"/>
      <c r="L302" s="378"/>
      <c r="M302" s="378"/>
      <c r="N302" s="378"/>
      <c r="O302" s="378"/>
      <c r="P302" s="378"/>
    </row>
    <row r="303" spans="1:16">
      <c r="A303" s="378"/>
      <c r="C303" s="378"/>
      <c r="D303" s="378"/>
      <c r="E303" s="378"/>
      <c r="F303" s="378"/>
      <c r="G303" s="378"/>
      <c r="H303" s="378"/>
      <c r="I303" s="378"/>
      <c r="J303" s="378"/>
      <c r="K303" s="378"/>
      <c r="L303" s="378"/>
      <c r="M303" s="378"/>
      <c r="N303" s="378"/>
      <c r="O303" s="378"/>
      <c r="P303" s="378"/>
    </row>
    <row r="304" spans="1:16">
      <c r="A304" s="378"/>
      <c r="C304" s="378"/>
      <c r="D304" s="378"/>
      <c r="E304" s="378"/>
      <c r="F304" s="378"/>
      <c r="G304" s="378"/>
      <c r="H304" s="378"/>
      <c r="I304" s="378"/>
      <c r="J304" s="378"/>
      <c r="K304" s="378"/>
      <c r="L304" s="378"/>
      <c r="M304" s="378"/>
      <c r="N304" s="378"/>
      <c r="O304" s="378"/>
      <c r="P304" s="378"/>
    </row>
    <row r="305" spans="1:16">
      <c r="A305" s="378"/>
      <c r="C305" s="378"/>
      <c r="D305" s="378"/>
      <c r="E305" s="378"/>
      <c r="F305" s="378"/>
      <c r="G305" s="378"/>
      <c r="H305" s="378"/>
      <c r="I305" s="378"/>
      <c r="J305" s="378"/>
      <c r="K305" s="378"/>
      <c r="L305" s="378"/>
      <c r="M305" s="378"/>
      <c r="N305" s="378"/>
      <c r="O305" s="378"/>
      <c r="P305" s="378"/>
    </row>
    <row r="306" spans="1:16">
      <c r="A306" s="378"/>
      <c r="C306" s="378"/>
      <c r="D306" s="378"/>
      <c r="E306" s="378"/>
      <c r="F306" s="378"/>
      <c r="G306" s="378"/>
      <c r="H306" s="378"/>
      <c r="I306" s="378"/>
      <c r="J306" s="378"/>
      <c r="K306" s="378"/>
      <c r="L306" s="378"/>
      <c r="M306" s="378"/>
      <c r="N306" s="378"/>
      <c r="O306" s="378"/>
      <c r="P306" s="378"/>
    </row>
    <row r="307" spans="1:16">
      <c r="A307" s="378"/>
      <c r="C307" s="378"/>
      <c r="D307" s="378"/>
      <c r="E307" s="378"/>
      <c r="F307" s="378"/>
      <c r="G307" s="378"/>
      <c r="H307" s="378"/>
      <c r="I307" s="378"/>
      <c r="J307" s="378"/>
      <c r="K307" s="378"/>
      <c r="L307" s="378"/>
      <c r="M307" s="378"/>
      <c r="N307" s="378"/>
      <c r="O307" s="378"/>
      <c r="P307" s="378"/>
    </row>
    <row r="308" spans="1:16">
      <c r="A308" s="378"/>
      <c r="C308" s="378"/>
      <c r="D308" s="378"/>
      <c r="E308" s="378"/>
      <c r="F308" s="378"/>
      <c r="G308" s="378"/>
      <c r="H308" s="378"/>
      <c r="I308" s="378"/>
      <c r="J308" s="378"/>
      <c r="K308" s="378"/>
      <c r="L308" s="378"/>
      <c r="M308" s="378"/>
      <c r="N308" s="378"/>
      <c r="O308" s="378"/>
      <c r="P308" s="378"/>
    </row>
    <row r="309" spans="1:16">
      <c r="A309" s="378"/>
      <c r="C309" s="378"/>
      <c r="D309" s="378"/>
      <c r="E309" s="378"/>
      <c r="F309" s="378"/>
      <c r="G309" s="378"/>
      <c r="H309" s="378"/>
      <c r="I309" s="378"/>
      <c r="J309" s="378"/>
      <c r="K309" s="378"/>
      <c r="L309" s="378"/>
      <c r="M309" s="378"/>
      <c r="N309" s="378"/>
      <c r="O309" s="378"/>
      <c r="P309" s="378"/>
    </row>
    <row r="310" spans="1:16">
      <c r="A310" s="378"/>
      <c r="C310" s="378"/>
      <c r="D310" s="378"/>
      <c r="E310" s="378"/>
      <c r="F310" s="378"/>
      <c r="G310" s="378"/>
      <c r="H310" s="378"/>
      <c r="I310" s="378"/>
      <c r="J310" s="378"/>
      <c r="K310" s="378"/>
      <c r="L310" s="378"/>
      <c r="M310" s="378"/>
      <c r="N310" s="378"/>
      <c r="O310" s="378"/>
      <c r="P310" s="378"/>
    </row>
    <row r="311" spans="1:16">
      <c r="A311" s="378"/>
      <c r="C311" s="378"/>
      <c r="D311" s="378"/>
      <c r="E311" s="378"/>
      <c r="F311" s="378"/>
      <c r="G311" s="378"/>
      <c r="H311" s="378"/>
      <c r="I311" s="378"/>
      <c r="J311" s="378"/>
      <c r="K311" s="378"/>
      <c r="L311" s="378"/>
      <c r="M311" s="378"/>
      <c r="N311" s="378"/>
      <c r="O311" s="378"/>
      <c r="P311" s="378"/>
    </row>
    <row r="312" spans="1:16">
      <c r="A312" s="378"/>
      <c r="C312" s="378"/>
      <c r="D312" s="378"/>
      <c r="E312" s="378"/>
      <c r="F312" s="378"/>
      <c r="G312" s="378"/>
      <c r="H312" s="378"/>
      <c r="I312" s="378"/>
      <c r="J312" s="378"/>
      <c r="K312" s="378"/>
      <c r="L312" s="378"/>
      <c r="M312" s="378"/>
      <c r="N312" s="378"/>
      <c r="O312" s="378"/>
      <c r="P312" s="378"/>
    </row>
    <row r="313" spans="1:16">
      <c r="A313" s="378"/>
      <c r="C313" s="378"/>
      <c r="D313" s="378"/>
      <c r="E313" s="378"/>
      <c r="F313" s="378"/>
      <c r="G313" s="378"/>
      <c r="H313" s="378"/>
      <c r="I313" s="378"/>
      <c r="J313" s="378"/>
      <c r="K313" s="378"/>
      <c r="L313" s="378"/>
      <c r="M313" s="378"/>
      <c r="N313" s="378"/>
      <c r="O313" s="378"/>
      <c r="P313" s="378"/>
    </row>
    <row r="314" spans="1:16">
      <c r="A314" s="378"/>
      <c r="C314" s="378"/>
      <c r="D314" s="378"/>
      <c r="E314" s="378"/>
      <c r="F314" s="378"/>
      <c r="G314" s="378"/>
      <c r="H314" s="378"/>
      <c r="I314" s="378"/>
      <c r="J314" s="378"/>
      <c r="K314" s="378"/>
      <c r="L314" s="378"/>
      <c r="M314" s="378"/>
      <c r="N314" s="378"/>
      <c r="O314" s="378"/>
      <c r="P314" s="378"/>
    </row>
    <row r="315" spans="1:16">
      <c r="A315" s="378"/>
      <c r="C315" s="378"/>
      <c r="D315" s="378"/>
      <c r="E315" s="378"/>
      <c r="F315" s="378"/>
      <c r="G315" s="378"/>
      <c r="H315" s="378"/>
      <c r="I315" s="378"/>
      <c r="J315" s="378"/>
      <c r="K315" s="378"/>
      <c r="L315" s="378"/>
      <c r="M315" s="378"/>
      <c r="N315" s="378"/>
      <c r="O315" s="378"/>
      <c r="P315" s="378"/>
    </row>
    <row r="316" spans="1:16">
      <c r="A316" s="378"/>
      <c r="C316" s="378"/>
      <c r="D316" s="378"/>
      <c r="E316" s="378"/>
      <c r="F316" s="378"/>
      <c r="G316" s="378"/>
      <c r="H316" s="378"/>
      <c r="I316" s="378"/>
      <c r="J316" s="378"/>
      <c r="K316" s="378"/>
      <c r="L316" s="378"/>
      <c r="M316" s="378"/>
      <c r="N316" s="378"/>
      <c r="O316" s="378"/>
      <c r="P316" s="378"/>
    </row>
    <row r="317" spans="1:16">
      <c r="A317" s="378"/>
      <c r="C317" s="378"/>
      <c r="D317" s="378"/>
      <c r="E317" s="378"/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</row>
    <row r="318" spans="1:16">
      <c r="A318" s="378"/>
      <c r="C318" s="378"/>
      <c r="D318" s="378"/>
      <c r="E318" s="378"/>
      <c r="F318" s="378"/>
      <c r="G318" s="378"/>
      <c r="H318" s="378"/>
      <c r="I318" s="378"/>
      <c r="J318" s="378"/>
      <c r="K318" s="378"/>
      <c r="L318" s="378"/>
      <c r="M318" s="378"/>
      <c r="N318" s="378"/>
      <c r="O318" s="378"/>
      <c r="P318" s="378"/>
    </row>
    <row r="319" spans="1:16">
      <c r="A319" s="378"/>
      <c r="C319" s="378"/>
      <c r="D319" s="378"/>
      <c r="E319" s="378"/>
      <c r="F319" s="378"/>
      <c r="G319" s="378"/>
      <c r="H319" s="378"/>
      <c r="I319" s="378"/>
      <c r="J319" s="378"/>
      <c r="K319" s="378"/>
      <c r="L319" s="378"/>
      <c r="M319" s="378"/>
      <c r="N319" s="378"/>
      <c r="O319" s="378"/>
      <c r="P319" s="378"/>
    </row>
    <row r="320" spans="1:16">
      <c r="A320" s="378"/>
      <c r="C320" s="378"/>
      <c r="D320" s="378"/>
      <c r="E320" s="378"/>
      <c r="F320" s="378"/>
      <c r="G320" s="378"/>
      <c r="H320" s="378"/>
      <c r="I320" s="378"/>
      <c r="J320" s="378"/>
      <c r="K320" s="378"/>
      <c r="L320" s="378"/>
      <c r="M320" s="378"/>
      <c r="N320" s="378"/>
      <c r="O320" s="378"/>
      <c r="P320" s="378"/>
    </row>
    <row r="321" spans="1:16">
      <c r="A321" s="378"/>
      <c r="C321" s="378"/>
      <c r="D321" s="378"/>
      <c r="E321" s="378"/>
      <c r="F321" s="378"/>
      <c r="G321" s="378"/>
      <c r="H321" s="378"/>
      <c r="I321" s="378"/>
      <c r="J321" s="378"/>
      <c r="K321" s="378"/>
      <c r="L321" s="378"/>
      <c r="M321" s="378"/>
      <c r="N321" s="378"/>
      <c r="O321" s="378"/>
      <c r="P321" s="378"/>
    </row>
    <row r="322" spans="1:16">
      <c r="A322" s="378"/>
      <c r="C322" s="378"/>
      <c r="D322" s="378"/>
      <c r="E322" s="378"/>
      <c r="F322" s="378"/>
      <c r="G322" s="378"/>
      <c r="H322" s="378"/>
      <c r="I322" s="378"/>
      <c r="J322" s="378"/>
      <c r="K322" s="378"/>
      <c r="L322" s="378"/>
      <c r="M322" s="378"/>
      <c r="N322" s="378"/>
      <c r="O322" s="378"/>
      <c r="P322" s="378"/>
    </row>
    <row r="323" spans="1:16">
      <c r="A323" s="378"/>
      <c r="C323" s="378"/>
      <c r="D323" s="378"/>
      <c r="E323" s="378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</row>
    <row r="324" spans="1:16">
      <c r="A324" s="378"/>
      <c r="C324" s="378"/>
      <c r="D324" s="378"/>
      <c r="E324" s="378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378"/>
    </row>
    <row r="325" spans="1:16">
      <c r="A325" s="378"/>
      <c r="C325" s="378"/>
      <c r="D325" s="378"/>
      <c r="E325" s="378"/>
      <c r="F325" s="378"/>
      <c r="G325" s="378"/>
      <c r="H325" s="378"/>
      <c r="I325" s="378"/>
      <c r="J325" s="378"/>
      <c r="K325" s="378"/>
      <c r="L325" s="378"/>
      <c r="M325" s="378"/>
      <c r="N325" s="378"/>
      <c r="O325" s="378"/>
      <c r="P325" s="378"/>
    </row>
    <row r="326" spans="1:16">
      <c r="A326" s="378"/>
      <c r="C326" s="378"/>
      <c r="D326" s="378"/>
      <c r="E326" s="378"/>
      <c r="F326" s="378"/>
      <c r="G326" s="378"/>
      <c r="H326" s="378"/>
      <c r="I326" s="378"/>
      <c r="J326" s="378"/>
      <c r="K326" s="378"/>
      <c r="L326" s="378"/>
      <c r="M326" s="378"/>
      <c r="N326" s="378"/>
      <c r="O326" s="378"/>
      <c r="P326" s="378"/>
    </row>
  </sheetData>
  <mergeCells count="10">
    <mergeCell ref="A1:I1"/>
    <mergeCell ref="A2:I2"/>
    <mergeCell ref="A5:A6"/>
    <mergeCell ref="B5:B6"/>
    <mergeCell ref="C5:C6"/>
    <mergeCell ref="D5:D6"/>
    <mergeCell ref="E5:G5"/>
    <mergeCell ref="H5:H6"/>
    <mergeCell ref="I5:I6"/>
    <mergeCell ref="A3:I3"/>
  </mergeCells>
  <pageMargins left="0.55118110236220474" right="0.19685039370078741" top="0.5" bottom="1.1000000000000001" header="0.2" footer="1.1299999999999999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="85" zoomScaleNormal="85" workbookViewId="0">
      <selection activeCell="F7" sqref="F7"/>
    </sheetView>
  </sheetViews>
  <sheetFormatPr defaultColWidth="9.140625" defaultRowHeight="15"/>
  <cols>
    <col min="1" max="1" width="4.5703125" style="476" customWidth="1"/>
    <col min="2" max="2" width="37.85546875" style="478" customWidth="1"/>
    <col min="3" max="4" width="13.7109375" style="476" customWidth="1"/>
    <col min="5" max="5" width="14.28515625" style="478" customWidth="1"/>
    <col min="6" max="6" width="13.140625" style="478" customWidth="1"/>
    <col min="7" max="7" width="12.42578125" style="478" customWidth="1"/>
    <col min="8" max="8" width="13" style="478" customWidth="1"/>
    <col min="9" max="9" width="13.42578125" style="478" customWidth="1"/>
    <col min="10" max="10" width="13.85546875" style="478" customWidth="1"/>
    <col min="11" max="11" width="13.140625" style="478" hidden="1" customWidth="1"/>
    <col min="12" max="12" width="12.42578125" style="478" hidden="1" customWidth="1"/>
    <col min="13" max="13" width="12.28515625" style="478" hidden="1" customWidth="1"/>
    <col min="14" max="14" width="12.42578125" style="478" hidden="1" customWidth="1"/>
    <col min="15" max="15" width="9.28515625" style="478" hidden="1" customWidth="1"/>
    <col min="16" max="16" width="0" style="478" hidden="1" customWidth="1"/>
    <col min="17" max="16384" width="9.140625" style="478"/>
  </cols>
  <sheetData>
    <row r="1" spans="1:18" ht="21.75" customHeight="1">
      <c r="A1" s="548" t="s">
        <v>358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1:18" ht="27.75" customHeight="1">
      <c r="A2" s="549" t="s">
        <v>359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3" spans="1:18" ht="24" customHeight="1">
      <c r="A3" s="557" t="s">
        <v>501</v>
      </c>
      <c r="B3" s="557"/>
      <c r="C3" s="557"/>
      <c r="D3" s="557"/>
      <c r="E3" s="557"/>
      <c r="F3" s="557"/>
      <c r="G3" s="557"/>
      <c r="H3" s="557"/>
      <c r="I3" s="557"/>
      <c r="J3" s="557"/>
      <c r="K3" s="492"/>
      <c r="L3" s="492"/>
      <c r="M3" s="492"/>
      <c r="N3" s="492"/>
      <c r="O3" s="492"/>
    </row>
    <row r="4" spans="1:18" ht="24" customHeight="1">
      <c r="A4" s="550" t="s">
        <v>360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</row>
    <row r="5" spans="1:18" s="427" customFormat="1" ht="33.75" customHeight="1">
      <c r="A5" s="551" t="s">
        <v>2</v>
      </c>
      <c r="B5" s="552"/>
      <c r="C5" s="552" t="s">
        <v>361</v>
      </c>
      <c r="D5" s="552" t="s">
        <v>362</v>
      </c>
      <c r="E5" s="552" t="s">
        <v>363</v>
      </c>
      <c r="F5" s="553" t="s">
        <v>413</v>
      </c>
      <c r="G5" s="554"/>
      <c r="H5" s="552" t="s">
        <v>432</v>
      </c>
      <c r="I5" s="552"/>
      <c r="J5" s="552"/>
      <c r="K5" s="553" t="s">
        <v>5</v>
      </c>
      <c r="L5" s="554"/>
      <c r="M5" s="552" t="s">
        <v>261</v>
      </c>
      <c r="N5" s="552"/>
      <c r="O5" s="552"/>
    </row>
    <row r="6" spans="1:18" s="427" customFormat="1" ht="20.25" customHeight="1">
      <c r="A6" s="551"/>
      <c r="B6" s="552"/>
      <c r="C6" s="552"/>
      <c r="D6" s="552"/>
      <c r="E6" s="552"/>
      <c r="F6" s="555"/>
      <c r="G6" s="556"/>
      <c r="H6" s="552" t="s">
        <v>364</v>
      </c>
      <c r="I6" s="558" t="s">
        <v>365</v>
      </c>
      <c r="J6" s="558"/>
      <c r="K6" s="555"/>
      <c r="L6" s="556"/>
      <c r="M6" s="552" t="s">
        <v>364</v>
      </c>
      <c r="N6" s="558" t="s">
        <v>365</v>
      </c>
      <c r="O6" s="558"/>
    </row>
    <row r="7" spans="1:18" s="427" customFormat="1" ht="68.25" customHeight="1">
      <c r="A7" s="551"/>
      <c r="B7" s="552"/>
      <c r="C7" s="552"/>
      <c r="D7" s="552"/>
      <c r="E7" s="552"/>
      <c r="F7" s="428" t="s">
        <v>251</v>
      </c>
      <c r="G7" s="428" t="s">
        <v>7</v>
      </c>
      <c r="H7" s="552"/>
      <c r="I7" s="429" t="s">
        <v>366</v>
      </c>
      <c r="J7" s="429" t="s">
        <v>367</v>
      </c>
      <c r="K7" s="428" t="s">
        <v>251</v>
      </c>
      <c r="L7" s="428" t="s">
        <v>7</v>
      </c>
      <c r="M7" s="552"/>
      <c r="N7" s="429" t="s">
        <v>366</v>
      </c>
      <c r="O7" s="429" t="s">
        <v>367</v>
      </c>
    </row>
    <row r="8" spans="1:18" s="496" customFormat="1" ht="30" customHeight="1">
      <c r="A8" s="461"/>
      <c r="B8" s="463" t="s">
        <v>368</v>
      </c>
      <c r="C8" s="461"/>
      <c r="D8" s="461"/>
      <c r="E8" s="495">
        <v>47000</v>
      </c>
      <c r="F8" s="431"/>
      <c r="G8" s="495">
        <v>500</v>
      </c>
      <c r="H8" s="495">
        <v>15000</v>
      </c>
      <c r="I8" s="495">
        <v>15000</v>
      </c>
      <c r="J8" s="461"/>
      <c r="K8" s="431">
        <f>SUM(K9:K34)</f>
        <v>21313.197999999997</v>
      </c>
      <c r="L8" s="431">
        <f>SUM(L9:L34)</f>
        <v>40580.942999999999</v>
      </c>
      <c r="M8" s="431">
        <f>SUM(M9:M34)</f>
        <v>26647.242999999999</v>
      </c>
      <c r="N8" s="431">
        <f>SUM(N9:N34)</f>
        <v>26647.242999999999</v>
      </c>
      <c r="O8" s="461"/>
    </row>
    <row r="9" spans="1:18" s="440" customFormat="1" ht="18.75" hidden="1">
      <c r="A9" s="432"/>
      <c r="B9" s="433"/>
      <c r="C9" s="434"/>
      <c r="D9" s="435"/>
      <c r="E9" s="436"/>
      <c r="F9" s="436"/>
      <c r="G9" s="436"/>
      <c r="H9" s="437"/>
      <c r="I9" s="437"/>
      <c r="J9" s="430"/>
      <c r="K9" s="438"/>
      <c r="L9" s="438"/>
      <c r="M9" s="435"/>
      <c r="N9" s="435"/>
      <c r="O9" s="430"/>
      <c r="P9" s="439"/>
      <c r="Q9" s="439"/>
    </row>
    <row r="10" spans="1:18" s="442" customFormat="1" ht="47.25" hidden="1">
      <c r="A10" s="432">
        <v>1</v>
      </c>
      <c r="B10" s="441" t="s">
        <v>394</v>
      </c>
      <c r="C10" s="432" t="s">
        <v>395</v>
      </c>
      <c r="D10" s="432">
        <v>2017</v>
      </c>
      <c r="E10" s="437">
        <v>1833.7</v>
      </c>
      <c r="F10" s="437">
        <v>200</v>
      </c>
      <c r="G10" s="437">
        <v>1833.7</v>
      </c>
      <c r="H10" s="437">
        <v>0</v>
      </c>
      <c r="I10" s="437">
        <v>0</v>
      </c>
      <c r="J10" s="432">
        <v>0</v>
      </c>
      <c r="K10" s="432">
        <v>200</v>
      </c>
      <c r="L10" s="432">
        <v>1833.7</v>
      </c>
      <c r="M10" s="432">
        <v>0</v>
      </c>
      <c r="N10" s="432">
        <v>0</v>
      </c>
      <c r="O10" s="432">
        <v>0</v>
      </c>
    </row>
    <row r="11" spans="1:18" s="440" customFormat="1" ht="40.5" hidden="1" customHeight="1">
      <c r="A11" s="430">
        <v>2</v>
      </c>
      <c r="B11" s="443" t="s">
        <v>369</v>
      </c>
      <c r="C11" s="435" t="s">
        <v>370</v>
      </c>
      <c r="D11" s="435" t="s">
        <v>371</v>
      </c>
      <c r="E11" s="444">
        <v>2900</v>
      </c>
      <c r="F11" s="444">
        <v>2000</v>
      </c>
      <c r="G11" s="444">
        <v>2900</v>
      </c>
      <c r="H11" s="437"/>
      <c r="I11" s="437"/>
      <c r="J11" s="430"/>
      <c r="K11" s="445">
        <v>2000</v>
      </c>
      <c r="L11" s="445">
        <v>2900</v>
      </c>
      <c r="M11" s="435"/>
      <c r="N11" s="435"/>
      <c r="O11" s="430"/>
      <c r="P11" s="439"/>
      <c r="Q11" s="439"/>
      <c r="R11" s="439"/>
    </row>
    <row r="12" spans="1:18" s="440" customFormat="1" ht="47.25" hidden="1">
      <c r="A12" s="432">
        <v>3</v>
      </c>
      <c r="B12" s="443" t="s">
        <v>372</v>
      </c>
      <c r="C12" s="434" t="s">
        <v>373</v>
      </c>
      <c r="D12" s="435" t="s">
        <v>371</v>
      </c>
      <c r="E12" s="444">
        <v>2800</v>
      </c>
      <c r="F12" s="444">
        <v>1600</v>
      </c>
      <c r="G12" s="444">
        <v>2800</v>
      </c>
      <c r="H12" s="437"/>
      <c r="I12" s="437"/>
      <c r="J12" s="430"/>
      <c r="K12" s="445">
        <v>1600</v>
      </c>
      <c r="L12" s="445">
        <v>2800</v>
      </c>
      <c r="M12" s="435"/>
      <c r="N12" s="435"/>
      <c r="O12" s="430"/>
      <c r="P12" s="439"/>
      <c r="Q12" s="439"/>
      <c r="R12" s="439"/>
    </row>
    <row r="13" spans="1:18" s="440" customFormat="1" ht="53.25" hidden="1" customHeight="1">
      <c r="A13" s="432">
        <v>4</v>
      </c>
      <c r="B13" s="446" t="s">
        <v>398</v>
      </c>
      <c r="C13" s="434" t="s">
        <v>374</v>
      </c>
      <c r="D13" s="435" t="s">
        <v>371</v>
      </c>
      <c r="E13" s="437">
        <v>194.37</v>
      </c>
      <c r="F13" s="437">
        <v>85</v>
      </c>
      <c r="G13" s="437" t="e">
        <f>#REF!</f>
        <v>#REF!</v>
      </c>
      <c r="H13" s="437" t="e">
        <f>#REF!</f>
        <v>#REF!</v>
      </c>
      <c r="I13" s="437" t="e">
        <f>H13</f>
        <v>#REF!</v>
      </c>
      <c r="J13" s="430"/>
      <c r="K13" s="435">
        <v>85</v>
      </c>
      <c r="L13" s="435">
        <f>E13</f>
        <v>194.37</v>
      </c>
      <c r="M13" s="435">
        <f>E13</f>
        <v>194.37</v>
      </c>
      <c r="N13" s="435">
        <f>M13</f>
        <v>194.37</v>
      </c>
      <c r="O13" s="430"/>
      <c r="P13" s="439"/>
      <c r="Q13" s="439"/>
    </row>
    <row r="14" spans="1:18" s="440" customFormat="1" ht="63" hidden="1">
      <c r="A14" s="430">
        <v>5</v>
      </c>
      <c r="B14" s="446" t="s">
        <v>376</v>
      </c>
      <c r="C14" s="434" t="s">
        <v>374</v>
      </c>
      <c r="D14" s="435">
        <v>2017</v>
      </c>
      <c r="E14" s="437">
        <v>287.68</v>
      </c>
      <c r="F14" s="437">
        <v>200</v>
      </c>
      <c r="G14" s="437" t="e">
        <f>#REF!</f>
        <v>#REF!</v>
      </c>
      <c r="H14" s="437" t="e">
        <f>#REF!</f>
        <v>#REF!</v>
      </c>
      <c r="I14" s="437" t="e">
        <f>H14</f>
        <v>#REF!</v>
      </c>
      <c r="J14" s="430"/>
      <c r="K14" s="435">
        <v>200</v>
      </c>
      <c r="L14" s="435">
        <f>E14</f>
        <v>287.68</v>
      </c>
      <c r="M14" s="435">
        <f>E14</f>
        <v>287.68</v>
      </c>
      <c r="N14" s="435">
        <f>M14</f>
        <v>287.68</v>
      </c>
      <c r="O14" s="430"/>
      <c r="P14" s="439"/>
      <c r="Q14" s="439"/>
    </row>
    <row r="15" spans="1:18" s="440" customFormat="1" ht="47.25" hidden="1">
      <c r="A15" s="432">
        <v>6</v>
      </c>
      <c r="B15" s="433" t="s">
        <v>377</v>
      </c>
      <c r="C15" s="434" t="s">
        <v>374</v>
      </c>
      <c r="D15" s="435" t="s">
        <v>371</v>
      </c>
      <c r="E15" s="436">
        <v>2977.547</v>
      </c>
      <c r="F15" s="444">
        <v>1200</v>
      </c>
      <c r="G15" s="436">
        <f>H15</f>
        <v>1477.547</v>
      </c>
      <c r="H15" s="436">
        <f>I15</f>
        <v>1477.547</v>
      </c>
      <c r="I15" s="436">
        <v>1477.547</v>
      </c>
      <c r="J15" s="430"/>
      <c r="K15" s="445">
        <v>1200</v>
      </c>
      <c r="L15" s="438">
        <f>M15</f>
        <v>1477.547</v>
      </c>
      <c r="M15" s="438">
        <f>N15</f>
        <v>1477.547</v>
      </c>
      <c r="N15" s="438">
        <v>1477.547</v>
      </c>
      <c r="O15" s="430"/>
      <c r="P15" s="439"/>
      <c r="Q15" s="439"/>
    </row>
    <row r="16" spans="1:18" s="440" customFormat="1" ht="33" hidden="1">
      <c r="A16" s="430">
        <v>7</v>
      </c>
      <c r="B16" s="433" t="s">
        <v>378</v>
      </c>
      <c r="C16" s="434" t="s">
        <v>374</v>
      </c>
      <c r="D16" s="435" t="s">
        <v>371</v>
      </c>
      <c r="E16" s="436">
        <v>1415.088</v>
      </c>
      <c r="F16" s="444">
        <v>450</v>
      </c>
      <c r="G16" s="437">
        <f t="shared" ref="G16:G20" si="0">H16</f>
        <v>554.55899999999997</v>
      </c>
      <c r="H16" s="437">
        <f t="shared" ref="H16:H28" si="1">I16</f>
        <v>554.55899999999997</v>
      </c>
      <c r="I16" s="437">
        <v>554.55899999999997</v>
      </c>
      <c r="J16" s="430"/>
      <c r="K16" s="445">
        <v>450</v>
      </c>
      <c r="L16" s="435">
        <f t="shared" ref="L16:M28" si="2">M16</f>
        <v>554.55899999999997</v>
      </c>
      <c r="M16" s="435">
        <f t="shared" si="2"/>
        <v>554.55899999999997</v>
      </c>
      <c r="N16" s="435">
        <v>554.55899999999997</v>
      </c>
      <c r="O16" s="430"/>
      <c r="P16" s="439"/>
      <c r="Q16" s="439"/>
    </row>
    <row r="17" spans="1:17" s="440" customFormat="1" ht="33" hidden="1">
      <c r="A17" s="432">
        <v>8</v>
      </c>
      <c r="B17" s="433" t="s">
        <v>379</v>
      </c>
      <c r="C17" s="434" t="s">
        <v>374</v>
      </c>
      <c r="D17" s="435" t="s">
        <v>371</v>
      </c>
      <c r="E17" s="436">
        <v>1491.3209999999999</v>
      </c>
      <c r="F17" s="444">
        <v>650</v>
      </c>
      <c r="G17" s="437">
        <f t="shared" si="0"/>
        <v>691.32099999999991</v>
      </c>
      <c r="H17" s="437">
        <f t="shared" si="1"/>
        <v>691.32099999999991</v>
      </c>
      <c r="I17" s="437">
        <v>691.32099999999991</v>
      </c>
      <c r="J17" s="430"/>
      <c r="K17" s="445">
        <v>650</v>
      </c>
      <c r="L17" s="435">
        <f t="shared" si="2"/>
        <v>691.32099999999991</v>
      </c>
      <c r="M17" s="435">
        <f t="shared" si="2"/>
        <v>691.32099999999991</v>
      </c>
      <c r="N17" s="435">
        <v>691.32099999999991</v>
      </c>
      <c r="O17" s="430"/>
      <c r="P17" s="439"/>
      <c r="Q17" s="439"/>
    </row>
    <row r="18" spans="1:17" s="440" customFormat="1" ht="33" hidden="1">
      <c r="A18" s="430">
        <v>9</v>
      </c>
      <c r="B18" s="433" t="s">
        <v>380</v>
      </c>
      <c r="C18" s="434" t="s">
        <v>374</v>
      </c>
      <c r="D18" s="435" t="s">
        <v>371</v>
      </c>
      <c r="E18" s="436">
        <v>1841.6669999999999</v>
      </c>
      <c r="F18" s="444">
        <v>720</v>
      </c>
      <c r="G18" s="437">
        <f t="shared" si="0"/>
        <v>741.66699999999992</v>
      </c>
      <c r="H18" s="437">
        <f t="shared" si="1"/>
        <v>741.66699999999992</v>
      </c>
      <c r="I18" s="437">
        <v>741.66699999999992</v>
      </c>
      <c r="J18" s="430"/>
      <c r="K18" s="445">
        <v>720</v>
      </c>
      <c r="L18" s="435">
        <f t="shared" si="2"/>
        <v>741.66699999999992</v>
      </c>
      <c r="M18" s="435">
        <f t="shared" si="2"/>
        <v>741.66699999999992</v>
      </c>
      <c r="N18" s="435">
        <v>741.66699999999992</v>
      </c>
      <c r="O18" s="430"/>
      <c r="P18" s="439"/>
      <c r="Q18" s="439"/>
    </row>
    <row r="19" spans="1:17" s="440" customFormat="1" ht="38.25" hidden="1" customHeight="1">
      <c r="A19" s="432">
        <v>10</v>
      </c>
      <c r="B19" s="433" t="s">
        <v>396</v>
      </c>
      <c r="C19" s="434" t="s">
        <v>374</v>
      </c>
      <c r="D19" s="435" t="s">
        <v>371</v>
      </c>
      <c r="E19" s="436">
        <v>5693.3860000000004</v>
      </c>
      <c r="F19" s="444">
        <v>2000</v>
      </c>
      <c r="G19" s="436">
        <f t="shared" si="0"/>
        <v>2593.3860000000004</v>
      </c>
      <c r="H19" s="436">
        <f t="shared" si="1"/>
        <v>2593.3860000000004</v>
      </c>
      <c r="I19" s="436">
        <v>2593.3860000000004</v>
      </c>
      <c r="J19" s="430"/>
      <c r="K19" s="445">
        <v>2000</v>
      </c>
      <c r="L19" s="438">
        <f t="shared" si="2"/>
        <v>2593.3860000000004</v>
      </c>
      <c r="M19" s="438">
        <f t="shared" si="2"/>
        <v>2593.3860000000004</v>
      </c>
      <c r="N19" s="438">
        <v>2593.3860000000004</v>
      </c>
      <c r="O19" s="430"/>
      <c r="P19" s="439"/>
      <c r="Q19" s="439"/>
    </row>
    <row r="20" spans="1:17" s="440" customFormat="1" ht="38.25" hidden="1" customHeight="1">
      <c r="A20" s="430">
        <v>11</v>
      </c>
      <c r="B20" s="433" t="s">
        <v>397</v>
      </c>
      <c r="C20" s="434" t="s">
        <v>374</v>
      </c>
      <c r="D20" s="435" t="s">
        <v>371</v>
      </c>
      <c r="E20" s="436">
        <v>2744.5149999999999</v>
      </c>
      <c r="F20" s="444">
        <v>1000</v>
      </c>
      <c r="G20" s="436">
        <f t="shared" si="0"/>
        <v>1244.5149999999999</v>
      </c>
      <c r="H20" s="436">
        <f t="shared" si="1"/>
        <v>1244.5149999999999</v>
      </c>
      <c r="I20" s="436">
        <v>1244.5149999999999</v>
      </c>
      <c r="J20" s="430"/>
      <c r="K20" s="445">
        <v>1000</v>
      </c>
      <c r="L20" s="438">
        <f t="shared" si="2"/>
        <v>1244.5149999999999</v>
      </c>
      <c r="M20" s="438">
        <f t="shared" si="2"/>
        <v>1244.5149999999999</v>
      </c>
      <c r="N20" s="438">
        <v>1244.5149999999999</v>
      </c>
      <c r="O20" s="430"/>
      <c r="P20" s="439"/>
      <c r="Q20" s="439"/>
    </row>
    <row r="21" spans="1:17" s="440" customFormat="1" ht="33" hidden="1">
      <c r="A21" s="432">
        <v>12</v>
      </c>
      <c r="B21" s="433" t="s">
        <v>381</v>
      </c>
      <c r="C21" s="434" t="s">
        <v>374</v>
      </c>
      <c r="D21" s="435" t="s">
        <v>371</v>
      </c>
      <c r="E21" s="436">
        <v>1975.442</v>
      </c>
      <c r="F21" s="436">
        <v>1975.442</v>
      </c>
      <c r="G21" s="436">
        <v>1975.442</v>
      </c>
      <c r="H21" s="437">
        <f t="shared" si="1"/>
        <v>1375.442</v>
      </c>
      <c r="I21" s="437">
        <v>1375.442</v>
      </c>
      <c r="J21" s="430"/>
      <c r="K21" s="438">
        <v>1975.442</v>
      </c>
      <c r="L21" s="438">
        <v>1975.442</v>
      </c>
      <c r="M21" s="435">
        <f t="shared" si="2"/>
        <v>1375.442</v>
      </c>
      <c r="N21" s="435">
        <v>1375.442</v>
      </c>
      <c r="O21" s="430"/>
      <c r="P21" s="439"/>
      <c r="Q21" s="439"/>
    </row>
    <row r="22" spans="1:17" s="440" customFormat="1" ht="33" hidden="1">
      <c r="A22" s="430">
        <v>13</v>
      </c>
      <c r="B22" s="433" t="s">
        <v>382</v>
      </c>
      <c r="C22" s="434" t="s">
        <v>374</v>
      </c>
      <c r="D22" s="435" t="s">
        <v>371</v>
      </c>
      <c r="E22" s="436">
        <v>1453.6389999999999</v>
      </c>
      <c r="F22" s="436">
        <v>1453.6389999999999</v>
      </c>
      <c r="G22" s="436">
        <v>1453.6389999999999</v>
      </c>
      <c r="H22" s="437">
        <f t="shared" si="1"/>
        <v>1053.6389999999999</v>
      </c>
      <c r="I22" s="437">
        <v>1053.6389999999999</v>
      </c>
      <c r="J22" s="430"/>
      <c r="K22" s="438">
        <v>1453.6389999999999</v>
      </c>
      <c r="L22" s="438">
        <v>1453.6389999999999</v>
      </c>
      <c r="M22" s="435">
        <f t="shared" si="2"/>
        <v>1053.6389999999999</v>
      </c>
      <c r="N22" s="435">
        <v>1053.6389999999999</v>
      </c>
      <c r="O22" s="430"/>
      <c r="P22" s="439"/>
      <c r="Q22" s="439"/>
    </row>
    <row r="23" spans="1:17" s="440" customFormat="1" ht="38.25" hidden="1" customHeight="1">
      <c r="A23" s="432">
        <v>14</v>
      </c>
      <c r="B23" s="433" t="s">
        <v>383</v>
      </c>
      <c r="C23" s="434" t="s">
        <v>374</v>
      </c>
      <c r="D23" s="435" t="s">
        <v>371</v>
      </c>
      <c r="E23" s="436">
        <v>1612.09</v>
      </c>
      <c r="F23" s="436">
        <v>1612.09</v>
      </c>
      <c r="G23" s="436">
        <v>1612.09</v>
      </c>
      <c r="H23" s="437">
        <f t="shared" si="1"/>
        <v>1212.0899999999999</v>
      </c>
      <c r="I23" s="437">
        <v>1212.0899999999999</v>
      </c>
      <c r="J23" s="430"/>
      <c r="K23" s="438">
        <v>1612.09</v>
      </c>
      <c r="L23" s="438">
        <v>1612.09</v>
      </c>
      <c r="M23" s="435">
        <f t="shared" si="2"/>
        <v>1212.0899999999999</v>
      </c>
      <c r="N23" s="435">
        <v>1212.0899999999999</v>
      </c>
      <c r="O23" s="430"/>
      <c r="P23" s="439"/>
      <c r="Q23" s="439"/>
    </row>
    <row r="24" spans="1:17" s="440" customFormat="1" ht="52.5" hidden="1" customHeight="1">
      <c r="A24" s="430">
        <v>15</v>
      </c>
      <c r="B24" s="433" t="s">
        <v>384</v>
      </c>
      <c r="C24" s="434" t="s">
        <v>374</v>
      </c>
      <c r="D24" s="435" t="s">
        <v>371</v>
      </c>
      <c r="E24" s="436">
        <v>248.08600000000001</v>
      </c>
      <c r="F24" s="436">
        <v>248.08600000000001</v>
      </c>
      <c r="G24" s="436">
        <v>248.08600000000001</v>
      </c>
      <c r="H24" s="437">
        <f t="shared" si="1"/>
        <v>248.08600000000001</v>
      </c>
      <c r="I24" s="437">
        <v>248.08600000000001</v>
      </c>
      <c r="J24" s="430"/>
      <c r="K24" s="438">
        <v>248.08600000000001</v>
      </c>
      <c r="L24" s="438">
        <v>248.08600000000001</v>
      </c>
      <c r="M24" s="435">
        <f t="shared" si="2"/>
        <v>248.08600000000001</v>
      </c>
      <c r="N24" s="435">
        <v>248.08600000000001</v>
      </c>
      <c r="O24" s="430"/>
      <c r="P24" s="439"/>
      <c r="Q24" s="439"/>
    </row>
    <row r="25" spans="1:17" s="440" customFormat="1" ht="67.5" hidden="1" customHeight="1">
      <c r="A25" s="430">
        <v>17</v>
      </c>
      <c r="B25" s="433" t="s">
        <v>385</v>
      </c>
      <c r="C25" s="434" t="s">
        <v>374</v>
      </c>
      <c r="D25" s="435" t="s">
        <v>371</v>
      </c>
      <c r="E25" s="436">
        <v>257.86399999999998</v>
      </c>
      <c r="F25" s="436">
        <v>257.86399999999998</v>
      </c>
      <c r="G25" s="436">
        <v>257.86399999999998</v>
      </c>
      <c r="H25" s="437">
        <f t="shared" si="1"/>
        <v>257.86399999999998</v>
      </c>
      <c r="I25" s="437">
        <v>257.86399999999998</v>
      </c>
      <c r="J25" s="430"/>
      <c r="K25" s="438">
        <v>257.86399999999998</v>
      </c>
      <c r="L25" s="438">
        <v>257.86399999999998</v>
      </c>
      <c r="M25" s="435">
        <f t="shared" si="2"/>
        <v>257.86399999999998</v>
      </c>
      <c r="N25" s="435">
        <v>257.86399999999998</v>
      </c>
      <c r="O25" s="430"/>
      <c r="P25" s="439"/>
      <c r="Q25" s="439"/>
    </row>
    <row r="26" spans="1:17" s="440" customFormat="1" ht="63" hidden="1">
      <c r="A26" s="432">
        <v>18</v>
      </c>
      <c r="B26" s="433" t="s">
        <v>386</v>
      </c>
      <c r="C26" s="434" t="s">
        <v>374</v>
      </c>
      <c r="D26" s="435" t="s">
        <v>371</v>
      </c>
      <c r="E26" s="436">
        <v>283.61799999999999</v>
      </c>
      <c r="F26" s="436">
        <v>283.61799999999999</v>
      </c>
      <c r="G26" s="436">
        <v>283.61799999999999</v>
      </c>
      <c r="H26" s="437">
        <f t="shared" si="1"/>
        <v>283.61799999999999</v>
      </c>
      <c r="I26" s="437">
        <v>283.61799999999999</v>
      </c>
      <c r="J26" s="430"/>
      <c r="K26" s="438">
        <v>283.61799999999999</v>
      </c>
      <c r="L26" s="438">
        <v>283.61799999999999</v>
      </c>
      <c r="M26" s="435">
        <f t="shared" si="2"/>
        <v>283.61799999999999</v>
      </c>
      <c r="N26" s="435">
        <v>283.61799999999999</v>
      </c>
      <c r="O26" s="430"/>
      <c r="P26" s="439"/>
      <c r="Q26" s="439"/>
    </row>
    <row r="27" spans="1:17" s="440" customFormat="1" ht="70.5" hidden="1" customHeight="1">
      <c r="A27" s="430">
        <v>19</v>
      </c>
      <c r="B27" s="433" t="s">
        <v>387</v>
      </c>
      <c r="C27" s="434" t="s">
        <v>374</v>
      </c>
      <c r="D27" s="435" t="s">
        <v>371</v>
      </c>
      <c r="E27" s="436">
        <v>254.42500000000001</v>
      </c>
      <c r="F27" s="436">
        <v>254.42500000000001</v>
      </c>
      <c r="G27" s="436">
        <v>254.42500000000001</v>
      </c>
      <c r="H27" s="437">
        <f t="shared" si="1"/>
        <v>254.42500000000001</v>
      </c>
      <c r="I27" s="437">
        <v>254.42500000000001</v>
      </c>
      <c r="J27" s="430"/>
      <c r="K27" s="438">
        <v>254.42500000000001</v>
      </c>
      <c r="L27" s="438">
        <v>254.42500000000001</v>
      </c>
      <c r="M27" s="435">
        <f t="shared" si="2"/>
        <v>254.42500000000001</v>
      </c>
      <c r="N27" s="435">
        <v>254.42500000000001</v>
      </c>
      <c r="O27" s="430"/>
      <c r="P27" s="439"/>
      <c r="Q27" s="439"/>
    </row>
    <row r="28" spans="1:17" s="440" customFormat="1" ht="41.25" hidden="1" customHeight="1">
      <c r="A28" s="432">
        <v>20</v>
      </c>
      <c r="B28" s="447" t="s">
        <v>388</v>
      </c>
      <c r="C28" s="434" t="s">
        <v>374</v>
      </c>
      <c r="D28" s="435" t="s">
        <v>371</v>
      </c>
      <c r="E28" s="436">
        <v>1580.0340000000001</v>
      </c>
      <c r="F28" s="436">
        <v>1580.0340000000001</v>
      </c>
      <c r="G28" s="436">
        <v>1580.0340000000001</v>
      </c>
      <c r="H28" s="437">
        <f t="shared" si="1"/>
        <v>1580.0340000000001</v>
      </c>
      <c r="I28" s="437">
        <v>1580.0340000000001</v>
      </c>
      <c r="J28" s="430"/>
      <c r="K28" s="438">
        <v>1580.0340000000001</v>
      </c>
      <c r="L28" s="438">
        <v>1580.0340000000001</v>
      </c>
      <c r="M28" s="435">
        <f t="shared" si="2"/>
        <v>1580.0340000000001</v>
      </c>
      <c r="N28" s="435">
        <v>1580.0340000000001</v>
      </c>
      <c r="O28" s="430"/>
      <c r="P28" s="439"/>
      <c r="Q28" s="439"/>
    </row>
    <row r="29" spans="1:17" s="440" customFormat="1" ht="52.5" hidden="1" customHeight="1">
      <c r="A29" s="430">
        <v>21</v>
      </c>
      <c r="B29" s="448" t="s">
        <v>389</v>
      </c>
      <c r="C29" s="435" t="s">
        <v>390</v>
      </c>
      <c r="D29" s="435">
        <v>2017</v>
      </c>
      <c r="E29" s="449">
        <v>330</v>
      </c>
      <c r="F29" s="449">
        <v>330</v>
      </c>
      <c r="G29" s="449">
        <v>330</v>
      </c>
      <c r="H29" s="449">
        <v>330</v>
      </c>
      <c r="I29" s="449">
        <v>330</v>
      </c>
      <c r="J29" s="450"/>
      <c r="K29" s="451">
        <v>330</v>
      </c>
      <c r="L29" s="451">
        <v>330</v>
      </c>
      <c r="M29" s="451">
        <v>330</v>
      </c>
      <c r="N29" s="451">
        <v>330</v>
      </c>
      <c r="O29" s="450"/>
      <c r="P29" s="439"/>
      <c r="Q29" s="439"/>
    </row>
    <row r="30" spans="1:17" s="440" customFormat="1" ht="53.25" hidden="1" customHeight="1">
      <c r="A30" s="432">
        <v>22</v>
      </c>
      <c r="B30" s="446" t="s">
        <v>401</v>
      </c>
      <c r="C30" s="435" t="s">
        <v>390</v>
      </c>
      <c r="D30" s="435" t="s">
        <v>391</v>
      </c>
      <c r="E30" s="437">
        <v>813.27599999999995</v>
      </c>
      <c r="F30" s="437">
        <v>813</v>
      </c>
      <c r="G30" s="437">
        <v>813</v>
      </c>
      <c r="H30" s="437">
        <v>813</v>
      </c>
      <c r="I30" s="437">
        <f>+H30</f>
        <v>813</v>
      </c>
      <c r="J30" s="452"/>
      <c r="K30" s="435">
        <v>813</v>
      </c>
      <c r="L30" s="435">
        <v>813</v>
      </c>
      <c r="M30" s="435">
        <v>813</v>
      </c>
      <c r="N30" s="435">
        <f>+M30</f>
        <v>813</v>
      </c>
      <c r="O30" s="452"/>
      <c r="P30" s="439"/>
      <c r="Q30" s="439"/>
    </row>
    <row r="31" spans="1:17" s="440" customFormat="1" ht="108" hidden="1" customHeight="1">
      <c r="A31" s="430">
        <v>23</v>
      </c>
      <c r="B31" s="453" t="s">
        <v>400</v>
      </c>
      <c r="C31" s="435" t="s">
        <v>374</v>
      </c>
      <c r="D31" s="435" t="s">
        <v>375</v>
      </c>
      <c r="E31" s="454">
        <v>13611</v>
      </c>
      <c r="F31" s="454">
        <v>1300</v>
      </c>
      <c r="G31" s="454">
        <v>13611</v>
      </c>
      <c r="H31" s="454">
        <v>8611</v>
      </c>
      <c r="I31" s="454">
        <v>8611</v>
      </c>
      <c r="J31" s="455"/>
      <c r="K31" s="456">
        <v>1300</v>
      </c>
      <c r="L31" s="456">
        <v>13611</v>
      </c>
      <c r="M31" s="456">
        <v>8611</v>
      </c>
      <c r="N31" s="456">
        <v>8611</v>
      </c>
      <c r="O31" s="455"/>
      <c r="P31" s="439"/>
      <c r="Q31" s="439"/>
    </row>
    <row r="32" spans="1:17" s="440" customFormat="1" ht="52.5" hidden="1" customHeight="1">
      <c r="A32" s="432">
        <v>24</v>
      </c>
      <c r="B32" s="457" t="s">
        <v>399</v>
      </c>
      <c r="C32" s="435" t="s">
        <v>374</v>
      </c>
      <c r="D32" s="435" t="s">
        <v>371</v>
      </c>
      <c r="E32" s="454">
        <v>1943</v>
      </c>
      <c r="F32" s="454">
        <v>400</v>
      </c>
      <c r="G32" s="454">
        <v>1943</v>
      </c>
      <c r="H32" s="454">
        <v>1943</v>
      </c>
      <c r="I32" s="454">
        <v>1943</v>
      </c>
      <c r="J32" s="455"/>
      <c r="K32" s="456">
        <v>400</v>
      </c>
      <c r="L32" s="456">
        <v>1943</v>
      </c>
      <c r="M32" s="456">
        <v>1943</v>
      </c>
      <c r="N32" s="456">
        <v>1943</v>
      </c>
      <c r="O32" s="455"/>
      <c r="P32" s="439"/>
      <c r="Q32" s="439"/>
    </row>
    <row r="33" spans="1:17" s="440" customFormat="1" ht="48" hidden="1" customHeight="1">
      <c r="A33" s="430">
        <v>25</v>
      </c>
      <c r="B33" s="446" t="s">
        <v>392</v>
      </c>
      <c r="C33" s="435" t="s">
        <v>390</v>
      </c>
      <c r="D33" s="435" t="s">
        <v>371</v>
      </c>
      <c r="E33" s="437">
        <v>900</v>
      </c>
      <c r="F33" s="458">
        <v>700</v>
      </c>
      <c r="G33" s="458">
        <v>900</v>
      </c>
      <c r="H33" s="458">
        <v>900</v>
      </c>
      <c r="I33" s="458">
        <v>900</v>
      </c>
      <c r="J33" s="459"/>
      <c r="K33" s="460">
        <v>700</v>
      </c>
      <c r="L33" s="460">
        <v>900</v>
      </c>
      <c r="M33" s="460">
        <v>900</v>
      </c>
      <c r="N33" s="460">
        <v>900</v>
      </c>
      <c r="O33" s="459"/>
      <c r="P33" s="439"/>
      <c r="Q33" s="439"/>
    </row>
    <row r="34" spans="1:17" s="469" customFormat="1" ht="46.5" customHeight="1">
      <c r="A34" s="461" t="s">
        <v>148</v>
      </c>
      <c r="B34" s="462" t="s">
        <v>465</v>
      </c>
      <c r="C34" s="463"/>
      <c r="D34" s="463"/>
      <c r="E34" s="464"/>
      <c r="F34" s="465"/>
      <c r="G34" s="465"/>
      <c r="H34" s="465"/>
      <c r="I34" s="465"/>
      <c r="J34" s="466"/>
      <c r="K34" s="467"/>
      <c r="L34" s="467"/>
      <c r="M34" s="467"/>
      <c r="N34" s="467"/>
      <c r="O34" s="466"/>
      <c r="P34" s="468"/>
      <c r="Q34" s="468"/>
    </row>
    <row r="35" spans="1:17" s="475" customFormat="1" ht="63.75" customHeight="1">
      <c r="A35" s="470"/>
      <c r="B35" s="471" t="s">
        <v>482</v>
      </c>
      <c r="C35" s="472" t="s">
        <v>373</v>
      </c>
      <c r="D35" s="472" t="s">
        <v>483</v>
      </c>
      <c r="E35" s="473">
        <v>47000</v>
      </c>
      <c r="F35" s="473"/>
      <c r="G35" s="473">
        <v>500</v>
      </c>
      <c r="H35" s="473">
        <v>15000</v>
      </c>
      <c r="I35" s="473">
        <v>15000</v>
      </c>
      <c r="J35" s="474"/>
    </row>
    <row r="36" spans="1:17">
      <c r="B36" s="477"/>
    </row>
    <row r="37" spans="1:17">
      <c r="B37" s="477"/>
    </row>
    <row r="38" spans="1:17" ht="15.75" customHeight="1">
      <c r="B38" s="477"/>
    </row>
    <row r="39" spans="1:17">
      <c r="A39" s="478"/>
      <c r="B39" s="477"/>
      <c r="C39" s="478"/>
      <c r="D39" s="478"/>
    </row>
    <row r="40" spans="1:17">
      <c r="A40" s="478"/>
      <c r="B40" s="477"/>
      <c r="C40" s="478"/>
      <c r="D40" s="478"/>
    </row>
    <row r="41" spans="1:17">
      <c r="A41" s="478"/>
      <c r="B41" s="477"/>
      <c r="C41" s="478"/>
      <c r="D41" s="478"/>
    </row>
    <row r="42" spans="1:17">
      <c r="A42" s="478"/>
      <c r="B42" s="477"/>
      <c r="C42" s="478"/>
      <c r="D42" s="478"/>
    </row>
    <row r="43" spans="1:17">
      <c r="A43" s="478"/>
      <c r="B43" s="477"/>
      <c r="C43" s="478"/>
      <c r="D43" s="478"/>
    </row>
    <row r="44" spans="1:17">
      <c r="A44" s="478"/>
      <c r="B44" s="477"/>
      <c r="C44" s="478"/>
      <c r="D44" s="478"/>
    </row>
    <row r="45" spans="1:17">
      <c r="A45" s="478"/>
      <c r="B45" s="477"/>
      <c r="C45" s="478"/>
      <c r="D45" s="478"/>
    </row>
    <row r="46" spans="1:17">
      <c r="A46" s="478"/>
      <c r="B46" s="477"/>
      <c r="C46" s="478"/>
      <c r="D46" s="478"/>
    </row>
    <row r="47" spans="1:17">
      <c r="A47" s="478"/>
      <c r="B47" s="477"/>
      <c r="C47" s="478"/>
      <c r="D47" s="478"/>
    </row>
    <row r="48" spans="1:17">
      <c r="A48" s="478"/>
      <c r="B48" s="477"/>
      <c r="C48" s="478"/>
      <c r="D48" s="478"/>
    </row>
    <row r="49" spans="1:4">
      <c r="A49" s="478"/>
      <c r="B49" s="477"/>
      <c r="C49" s="478"/>
      <c r="D49" s="478"/>
    </row>
    <row r="50" spans="1:4">
      <c r="A50" s="478"/>
      <c r="B50" s="477"/>
      <c r="C50" s="478"/>
      <c r="D50" s="478"/>
    </row>
    <row r="51" spans="1:4">
      <c r="A51" s="478"/>
      <c r="B51" s="477"/>
      <c r="C51" s="478"/>
      <c r="D51" s="478"/>
    </row>
    <row r="52" spans="1:4">
      <c r="A52" s="478"/>
      <c r="B52" s="477"/>
      <c r="C52" s="478"/>
      <c r="D52" s="478"/>
    </row>
    <row r="53" spans="1:4">
      <c r="A53" s="478"/>
      <c r="B53" s="477"/>
      <c r="C53" s="478"/>
      <c r="D53" s="478"/>
    </row>
    <row r="54" spans="1:4">
      <c r="A54" s="478"/>
      <c r="B54" s="477"/>
      <c r="C54" s="478"/>
      <c r="D54" s="478"/>
    </row>
    <row r="55" spans="1:4">
      <c r="A55" s="478"/>
      <c r="B55" s="477"/>
      <c r="C55" s="478"/>
      <c r="D55" s="478"/>
    </row>
    <row r="56" spans="1:4">
      <c r="A56" s="478"/>
      <c r="B56" s="477"/>
      <c r="C56" s="478"/>
      <c r="D56" s="478"/>
    </row>
    <row r="57" spans="1:4">
      <c r="A57" s="478"/>
      <c r="B57" s="477"/>
      <c r="C57" s="478"/>
      <c r="D57" s="478"/>
    </row>
  </sheetData>
  <mergeCells count="17">
    <mergeCell ref="N6:O6"/>
    <mergeCell ref="A1:O1"/>
    <mergeCell ref="A2:O2"/>
    <mergeCell ref="A4:O4"/>
    <mergeCell ref="A5:A7"/>
    <mergeCell ref="B5:B7"/>
    <mergeCell ref="C5:C7"/>
    <mergeCell ref="D5:D7"/>
    <mergeCell ref="E5:E7"/>
    <mergeCell ref="K5:L6"/>
    <mergeCell ref="M5:O5"/>
    <mergeCell ref="F5:G6"/>
    <mergeCell ref="H5:J5"/>
    <mergeCell ref="A3:J3"/>
    <mergeCell ref="H6:H7"/>
    <mergeCell ref="I6:J6"/>
    <mergeCell ref="M6:M7"/>
  </mergeCells>
  <pageMargins left="0.51181102362204722" right="0.27559055118110237" top="0.76" bottom="0.70866141732283472" header="0.31496062992125984" footer="0.74803149606299213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E7" sqref="E7"/>
    </sheetView>
  </sheetViews>
  <sheetFormatPr defaultRowHeight="15"/>
  <cols>
    <col min="1" max="1" width="6.140625" style="10" customWidth="1"/>
    <col min="2" max="2" width="21.7109375" customWidth="1"/>
    <col min="3" max="3" width="13.28515625" customWidth="1"/>
    <col min="4" max="6" width="10.7109375" customWidth="1"/>
    <col min="7" max="7" width="15.42578125" customWidth="1"/>
  </cols>
  <sheetData>
    <row r="1" spans="1:7" ht="25.5" customHeight="1">
      <c r="B1" s="559" t="s">
        <v>404</v>
      </c>
      <c r="C1" s="559"/>
      <c r="D1" s="559"/>
      <c r="E1" s="559"/>
      <c r="F1" s="559"/>
      <c r="G1" s="559"/>
    </row>
    <row r="3" spans="1:7" ht="47.25">
      <c r="A3" s="2" t="s">
        <v>406</v>
      </c>
      <c r="B3" s="1" t="s">
        <v>405</v>
      </c>
      <c r="C3" s="1" t="s">
        <v>309</v>
      </c>
      <c r="D3" s="1">
        <v>2015</v>
      </c>
      <c r="E3" s="1">
        <v>2016</v>
      </c>
      <c r="F3" s="1" t="s">
        <v>402</v>
      </c>
      <c r="G3" s="1" t="s">
        <v>403</v>
      </c>
    </row>
    <row r="4" spans="1:7" ht="31.5">
      <c r="A4" s="2">
        <v>1</v>
      </c>
      <c r="B4" s="2" t="s">
        <v>407</v>
      </c>
      <c r="C4" s="2" t="s">
        <v>10</v>
      </c>
      <c r="D4" s="3">
        <v>3464</v>
      </c>
      <c r="E4" s="3">
        <v>4692.3</v>
      </c>
      <c r="F4" s="3">
        <v>6030</v>
      </c>
      <c r="G4" s="3">
        <v>6935</v>
      </c>
    </row>
    <row r="5" spans="1:7" s="15" customFormat="1" ht="21.75" customHeight="1">
      <c r="A5" s="13"/>
      <c r="B5" s="13" t="s">
        <v>411</v>
      </c>
      <c r="C5" s="13" t="s">
        <v>18</v>
      </c>
      <c r="D5" s="14">
        <v>112.7</v>
      </c>
      <c r="E5" s="14">
        <f>E4/D4*100</f>
        <v>135.45900692840647</v>
      </c>
      <c r="F5" s="14">
        <f>F4/E4*100</f>
        <v>128.50840739083179</v>
      </c>
      <c r="G5" s="14">
        <f>G4/F4*100</f>
        <v>115.00829187396351</v>
      </c>
    </row>
    <row r="6" spans="1:7" ht="22.5" customHeight="1">
      <c r="A6" s="2"/>
      <c r="B6" s="11" t="s">
        <v>25</v>
      </c>
      <c r="C6" s="2" t="s">
        <v>10</v>
      </c>
      <c r="D6" s="3">
        <v>2787.3</v>
      </c>
      <c r="E6" s="3">
        <v>3642.9</v>
      </c>
      <c r="F6" s="3">
        <v>4880</v>
      </c>
      <c r="G6" s="3">
        <v>5710</v>
      </c>
    </row>
    <row r="7" spans="1:7" ht="23.25" customHeight="1">
      <c r="A7" s="2"/>
      <c r="B7" s="11" t="s">
        <v>408</v>
      </c>
      <c r="C7" s="2" t="s">
        <v>10</v>
      </c>
      <c r="D7" s="3">
        <f>D4-D6</f>
        <v>676.69999999999982</v>
      </c>
      <c r="E7" s="3">
        <f>E4-E6</f>
        <v>1049.4000000000001</v>
      </c>
      <c r="F7" s="3">
        <f>F4-F6</f>
        <v>1150</v>
      </c>
      <c r="G7" s="3">
        <f>G4-G6</f>
        <v>1225</v>
      </c>
    </row>
    <row r="8" spans="1:7" ht="31.5">
      <c r="A8" s="2">
        <v>2</v>
      </c>
      <c r="B8" s="11" t="s">
        <v>410</v>
      </c>
      <c r="C8" s="2" t="s">
        <v>10</v>
      </c>
      <c r="D8" s="3">
        <v>31062.400000000001</v>
      </c>
      <c r="E8" s="3">
        <v>34389.5</v>
      </c>
      <c r="F8" s="3">
        <v>38125.1</v>
      </c>
      <c r="G8" s="3">
        <v>41687</v>
      </c>
    </row>
    <row r="9" spans="1:7" ht="31.5">
      <c r="A9" s="2">
        <v>3</v>
      </c>
      <c r="B9" s="2" t="s">
        <v>409</v>
      </c>
      <c r="C9" s="2" t="s">
        <v>18</v>
      </c>
      <c r="D9" s="12">
        <f>D4/D8*100</f>
        <v>11.151746162563098</v>
      </c>
      <c r="E9" s="12">
        <f t="shared" ref="E9:G9" si="0">E4/E8*100</f>
        <v>13.644571744282413</v>
      </c>
      <c r="F9" s="12">
        <f t="shared" si="0"/>
        <v>15.816351957109621</v>
      </c>
      <c r="G9" s="12">
        <f t="shared" si="0"/>
        <v>16.63588168973541</v>
      </c>
    </row>
  </sheetData>
  <mergeCells count="1">
    <mergeCell ref="B1:G1"/>
  </mergeCells>
  <pageMargins left="0.7" right="0.35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C2C1ED9CF09817499A79D05125562027" ma:contentTypeVersion="1" ma:contentTypeDescription="Upload an image." ma:contentTypeScope="" ma:versionID="4d379d2c3c866294ca8b426bdf5da8bb">
  <xsd:schema xmlns:xsd="http://www.w3.org/2001/XMLSchema" xmlns:xs="http://www.w3.org/2001/XMLSchema" xmlns:p="http://schemas.microsoft.com/office/2006/metadata/properties" xmlns:ns1="http://schemas.microsoft.com/sharepoint/v3" xmlns:ns2="3EA0B390-C56B-4A3C-B33C-9918D08AF214" xmlns:ns3="http://schemas.microsoft.com/sharepoint/v3/fields" targetNamespace="http://schemas.microsoft.com/office/2006/metadata/properties" ma:root="true" ma:fieldsID="f7f234fe130a9b7c1e6ee33cb394d11c" ns1:_="" ns2:_="" ns3:_="">
    <xsd:import namespace="http://schemas.microsoft.com/sharepoint/v3"/>
    <xsd:import namespace="3EA0B390-C56B-4A3C-B33C-9918D08AF21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0B390-C56B-4A3C-B33C-9918D08AF21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3EA0B390-C56B-4A3C-B33C-9918D08AF21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92AE8CA-A906-4E40-8F64-527CF8DBD4D9}"/>
</file>

<file path=customXml/itemProps2.xml><?xml version="1.0" encoding="utf-8"?>
<ds:datastoreItem xmlns:ds="http://schemas.openxmlformats.org/officeDocument/2006/customXml" ds:itemID="{ECF7ECC1-CEA6-4610-BBBE-E39EFC5340E5}"/>
</file>

<file path=customXml/itemProps3.xml><?xml version="1.0" encoding="utf-8"?>
<ds:datastoreItem xmlns:ds="http://schemas.openxmlformats.org/officeDocument/2006/customXml" ds:itemID="{BE6FB0AB-FB8F-4ED2-99E0-C192CB9DC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tong hop</vt:lpstr>
      <vt:lpstr>CN.NN.DV</vt:lpstr>
      <vt:lpstr>VHXH</vt:lpstr>
      <vt:lpstr>Mtruong</vt:lpstr>
      <vt:lpstr>PTDN</vt:lpstr>
      <vt:lpstr>FDI</vt:lpstr>
      <vt:lpstr>Quy hoach</vt:lpstr>
      <vt:lpstr>Sheet1</vt:lpstr>
      <vt:lpstr>CN.NN.DV!Print_Titles</vt:lpstr>
      <vt:lpstr>FDI!Print_Titles</vt:lpstr>
      <vt:lpstr>PTDN!Print_Titles</vt:lpstr>
      <vt:lpstr>'Quy hoach'!Print_Titles</vt:lpstr>
      <vt:lpstr>'tong hop'!Print_Titles</vt:lpstr>
      <vt:lpstr>VHXH!Print_Titles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AutoBVT</dc:creator>
  <cp:keywords/>
  <dc:description/>
  <cp:lastModifiedBy>USER</cp:lastModifiedBy>
  <cp:lastPrinted>2019-12-10T07:10:20Z</cp:lastPrinted>
  <dcterms:created xsi:type="dcterms:W3CDTF">2017-07-27T07:21:31Z</dcterms:created>
  <dcterms:modified xsi:type="dcterms:W3CDTF">2019-12-10T07:10:21Z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0x0101009148F5A04DDD49CBA7127AADA5FB792B00AADE34325A8B49CDA8BB4DB53328F21400C2C1ED9CF09817499A79D05125562027</vt:lpwstr>
  </property>
</Properties>
</file>